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vml" ContentType="application/vnd.openxmlformats-officedocument.vmlDrawin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3.xml" ContentType="application/vnd.openxmlformats-officedocument.drawing+xml"/>
  <Override PartName="/xl/charts/chart10.xml" ContentType="application/vnd.openxmlformats-officedocument.drawingml.chart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0910"/>
  <workbookPr autoCompressPictures="0"/>
  <bookViews>
    <workbookView xWindow="0" yWindow="0" windowWidth="28800" windowHeight="17480" tabRatio="827"/>
  </bookViews>
  <sheets>
    <sheet name="Graph (2)" sheetId="25" r:id="rId1"/>
    <sheet name="Naked graph" sheetId="26" r:id="rId2"/>
    <sheet name="工作表1" sheetId="27" r:id="rId3"/>
    <sheet name="Del Taco" sheetId="1" r:id="rId4"/>
    <sheet name="Wendys" sheetId="2" r:id="rId5"/>
    <sheet name="Chick-fil-A" sheetId="3" r:id="rId6"/>
    <sheet name="Chipotle" sheetId="4" r:id="rId7"/>
    <sheet name="IHOP" sheetId="5" r:id="rId8"/>
    <sheet name="McDonalds" sheetId="16" r:id="rId9"/>
    <sheet name="Steak and Shake" sheetId="6" r:id="rId10"/>
    <sheet name="Subway" sheetId="19" r:id="rId11"/>
    <sheet name="Papa John's" sheetId="22" r:id="rId12"/>
    <sheet name="Pizza Hut" sheetId="23" r:id="rId13"/>
    <sheet name="Panera" sheetId="18" r:id="rId14"/>
    <sheet name="Domino's Pizza" sheetId="21" r:id="rId15"/>
    <sheet name="Burger King" sheetId="20" r:id="rId16"/>
    <sheet name="KFC" sheetId="15" r:id="rId17"/>
    <sheet name="Taco Bell" sheetId="17" r:id="rId18"/>
    <sheet name="Dairy Queen" sheetId="7" r:id="rId19"/>
    <sheet name="Cosi" sheetId="9" r:id="rId20"/>
    <sheet name="Arbys" sheetId="12" r:id="rId21"/>
    <sheet name="Panda Express" sheetId="14" r:id="rId22"/>
  </sheets>
  <externalReferences>
    <externalReference r:id="rId23"/>
  </externalReferenc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H5" i="1" l="1"/>
  <c r="AE33" i="25"/>
  <c r="AE34" i="25"/>
  <c r="AE35" i="25"/>
  <c r="AE36" i="25"/>
  <c r="AE37" i="25"/>
  <c r="AE38" i="25"/>
  <c r="AE39" i="25"/>
  <c r="AE40" i="25"/>
  <c r="AE41" i="25"/>
  <c r="AE42" i="25"/>
  <c r="AE43" i="25"/>
  <c r="AE44" i="25"/>
  <c r="AE45" i="25"/>
  <c r="AE46" i="25"/>
  <c r="AE47" i="25"/>
  <c r="AE48" i="25"/>
  <c r="AE49" i="25"/>
  <c r="AE50" i="25"/>
  <c r="AE51" i="25"/>
  <c r="AE52" i="25"/>
  <c r="AE53" i="25"/>
  <c r="AE54" i="25"/>
  <c r="AE55" i="25"/>
  <c r="AE56" i="25"/>
  <c r="AE57" i="25"/>
  <c r="AE58" i="25"/>
  <c r="AE59" i="25"/>
  <c r="AE60" i="25"/>
  <c r="AE61" i="25"/>
  <c r="AE62" i="25"/>
  <c r="AE63" i="25"/>
  <c r="AE64" i="25"/>
  <c r="AE65" i="25"/>
  <c r="AE66" i="25"/>
  <c r="AE67" i="25"/>
  <c r="AE68" i="25"/>
  <c r="Q8" i="20"/>
  <c r="Q7" i="20"/>
  <c r="Q6" i="20"/>
  <c r="Q5" i="20"/>
  <c r="Q4" i="20"/>
  <c r="O8" i="20"/>
  <c r="P8" i="20"/>
  <c r="O7" i="20"/>
  <c r="P7" i="20"/>
  <c r="N8" i="20"/>
  <c r="N7" i="20"/>
  <c r="O6" i="20"/>
  <c r="P6" i="20"/>
  <c r="N6" i="20"/>
  <c r="O5" i="20"/>
  <c r="P5" i="20"/>
  <c r="N5" i="20"/>
  <c r="P4" i="20"/>
  <c r="O4" i="20"/>
  <c r="N4" i="20"/>
  <c r="K201" i="18"/>
  <c r="J201" i="18"/>
  <c r="J202" i="18"/>
  <c r="I201" i="18"/>
  <c r="H201" i="18"/>
  <c r="J37" i="25"/>
  <c r="I37" i="25"/>
  <c r="H37" i="25"/>
  <c r="A37" i="25"/>
  <c r="J36" i="25"/>
  <c r="I36" i="25"/>
  <c r="H36" i="25"/>
  <c r="A36" i="25"/>
  <c r="J35" i="25"/>
  <c r="I35" i="25"/>
  <c r="H35" i="25"/>
  <c r="A35" i="25"/>
  <c r="J34" i="25"/>
  <c r="I34" i="25"/>
  <c r="H34" i="25"/>
  <c r="A34" i="25"/>
  <c r="J33" i="25"/>
  <c r="I33" i="25"/>
  <c r="H33" i="25"/>
  <c r="A33" i="25"/>
  <c r="J32" i="25"/>
  <c r="I32" i="25"/>
  <c r="H32" i="25"/>
  <c r="A32" i="25"/>
  <c r="J31" i="25"/>
  <c r="I31" i="25"/>
  <c r="H31" i="25"/>
  <c r="A31" i="25"/>
  <c r="J30" i="25"/>
  <c r="I30" i="25"/>
  <c r="H30" i="25"/>
  <c r="A30" i="25"/>
  <c r="J29" i="25"/>
  <c r="I29" i="25"/>
  <c r="H29" i="25"/>
  <c r="A29" i="25"/>
  <c r="J28" i="25"/>
  <c r="I28" i="25"/>
  <c r="H28" i="25"/>
  <c r="J27" i="25"/>
  <c r="I27" i="25"/>
  <c r="H27" i="25"/>
  <c r="J26" i="25"/>
  <c r="I26" i="25"/>
  <c r="H26" i="25"/>
  <c r="A26" i="25"/>
  <c r="A27" i="25"/>
  <c r="A28" i="25"/>
  <c r="I22" i="25"/>
  <c r="H22" i="25"/>
  <c r="J18" i="25"/>
  <c r="I18" i="25"/>
  <c r="H18" i="25"/>
  <c r="A18" i="25"/>
  <c r="J17" i="25"/>
  <c r="I17" i="25"/>
  <c r="H17" i="25"/>
  <c r="A17" i="25"/>
  <c r="J16" i="25"/>
  <c r="I16" i="25"/>
  <c r="H16" i="25"/>
  <c r="A16" i="25"/>
  <c r="J15" i="25"/>
  <c r="I15" i="25"/>
  <c r="H15" i="25"/>
  <c r="A15" i="25"/>
  <c r="J14" i="25"/>
  <c r="I14" i="25"/>
  <c r="H14" i="25"/>
  <c r="A14" i="25"/>
  <c r="J13" i="25"/>
  <c r="I13" i="25"/>
  <c r="H13" i="25"/>
  <c r="A13" i="25"/>
  <c r="J12" i="25"/>
  <c r="I12" i="25"/>
  <c r="H12" i="25"/>
  <c r="A12" i="25"/>
  <c r="J11" i="25"/>
  <c r="I11" i="25"/>
  <c r="H11" i="25"/>
  <c r="A11" i="25"/>
  <c r="J10" i="25"/>
  <c r="I10" i="25"/>
  <c r="H10" i="25"/>
  <c r="A10" i="25"/>
  <c r="J9" i="25"/>
  <c r="I9" i="25"/>
  <c r="H9" i="25"/>
  <c r="A9" i="25"/>
  <c r="J8" i="25"/>
  <c r="I8" i="25"/>
  <c r="H8" i="25"/>
  <c r="A8" i="25"/>
  <c r="J7" i="25"/>
  <c r="I7" i="25"/>
  <c r="H7" i="25"/>
  <c r="A7" i="25"/>
  <c r="AE3" i="25"/>
  <c r="AE4" i="25"/>
  <c r="AE5" i="25"/>
  <c r="AE6" i="25"/>
  <c r="AE7" i="25"/>
  <c r="AE8" i="25"/>
  <c r="AE9" i="25"/>
  <c r="AE10" i="25"/>
  <c r="AE11" i="25"/>
  <c r="AE12" i="25"/>
  <c r="AE13" i="25"/>
  <c r="AE14" i="25"/>
  <c r="AE15" i="25"/>
  <c r="AE16" i="25"/>
  <c r="AE17" i="25"/>
  <c r="AE18" i="25"/>
  <c r="AE19" i="25"/>
  <c r="AE20" i="25"/>
  <c r="AE21" i="25"/>
  <c r="AE22" i="25"/>
  <c r="AE23" i="25"/>
  <c r="AE24" i="25"/>
  <c r="AE25" i="25"/>
  <c r="AE26" i="25"/>
  <c r="AE27" i="25"/>
  <c r="AE28" i="25"/>
  <c r="AE29" i="25"/>
  <c r="AE30" i="25"/>
  <c r="AE31" i="25"/>
  <c r="AE32" i="25"/>
  <c r="AK1" i="25"/>
  <c r="AE1" i="25"/>
  <c r="AS12" i="25"/>
  <c r="AT15" i="25"/>
  <c r="AR13" i="25"/>
  <c r="AP11" i="25"/>
  <c r="AN9" i="25"/>
  <c r="AS14" i="25"/>
  <c r="AQ12" i="25"/>
  <c r="AO10" i="25"/>
  <c r="AM8" i="25"/>
  <c r="AL7" i="25"/>
  <c r="AN2" i="25"/>
  <c r="AL3" i="25"/>
  <c r="AS19" i="25"/>
  <c r="AS2" i="25"/>
  <c r="AR4" i="25"/>
  <c r="AR16" i="25"/>
  <c r="AS3" i="25"/>
  <c r="AR8" i="25"/>
  <c r="AQ16" i="25"/>
  <c r="I41" i="25"/>
  <c r="AL38" i="25"/>
  <c r="AN38" i="25"/>
  <c r="AP38" i="25"/>
  <c r="AR38" i="25"/>
  <c r="AT38" i="25"/>
  <c r="AM39" i="25"/>
  <c r="AO39" i="25"/>
  <c r="AQ39" i="25"/>
  <c r="AS39" i="25"/>
  <c r="AL40" i="25"/>
  <c r="AN40" i="25"/>
  <c r="AP40" i="25"/>
  <c r="AR40" i="25"/>
  <c r="AT40" i="25"/>
  <c r="AM41" i="25"/>
  <c r="AO41" i="25"/>
  <c r="AQ41" i="25"/>
  <c r="AS41" i="25"/>
  <c r="AL42" i="25"/>
  <c r="AN42" i="25"/>
  <c r="AP42" i="25"/>
  <c r="AR42" i="25"/>
  <c r="AT42" i="25"/>
  <c r="AM43" i="25"/>
  <c r="AO43" i="25"/>
  <c r="AQ43" i="25"/>
  <c r="AS43" i="25"/>
  <c r="AL44" i="25"/>
  <c r="AN44" i="25"/>
  <c r="AP44" i="25"/>
  <c r="AR44" i="25"/>
  <c r="AT44" i="25"/>
  <c r="AM45" i="25"/>
  <c r="AO45" i="25"/>
  <c r="AQ45" i="25"/>
  <c r="AS45" i="25"/>
  <c r="AL46" i="25"/>
  <c r="AN46" i="25"/>
  <c r="AP46" i="25"/>
  <c r="AR46" i="25"/>
  <c r="AT46" i="25"/>
  <c r="AM47" i="25"/>
  <c r="AO47" i="25"/>
  <c r="AQ47" i="25"/>
  <c r="AS47" i="25"/>
  <c r="AL48" i="25"/>
  <c r="AN48" i="25"/>
  <c r="AP48" i="25"/>
  <c r="AR48" i="25"/>
  <c r="AT48" i="25"/>
  <c r="AM49" i="25"/>
  <c r="AO49" i="25"/>
  <c r="AQ49" i="25"/>
  <c r="AS49" i="25"/>
  <c r="AL50" i="25"/>
  <c r="AN50" i="25"/>
  <c r="AP50" i="25"/>
  <c r="AR50" i="25"/>
  <c r="AT50" i="25"/>
  <c r="AM51" i="25"/>
  <c r="AO51" i="25"/>
  <c r="AQ51" i="25"/>
  <c r="AS51" i="25"/>
  <c r="AL52" i="25"/>
  <c r="AN52" i="25"/>
  <c r="AP52" i="25"/>
  <c r="AR52" i="25"/>
  <c r="AT52" i="25"/>
  <c r="AM53" i="25"/>
  <c r="AO53" i="25"/>
  <c r="AQ53" i="25"/>
  <c r="AS53" i="25"/>
  <c r="AL54" i="25"/>
  <c r="AN54" i="25"/>
  <c r="AP54" i="25"/>
  <c r="AR54" i="25"/>
  <c r="AT54" i="25"/>
  <c r="AM55" i="25"/>
  <c r="AO55" i="25"/>
  <c r="AQ55" i="25"/>
  <c r="AS55" i="25"/>
  <c r="AL56" i="25"/>
  <c r="AN56" i="25"/>
  <c r="AP56" i="25"/>
  <c r="AR56" i="25"/>
  <c r="AM38" i="25"/>
  <c r="AO38" i="25"/>
  <c r="AQ38" i="25"/>
  <c r="AS38" i="25"/>
  <c r="AL39" i="25"/>
  <c r="AN39" i="25"/>
  <c r="AP39" i="25"/>
  <c r="AR39" i="25"/>
  <c r="AT39" i="25"/>
  <c r="AM40" i="25"/>
  <c r="AO40" i="25"/>
  <c r="AQ40" i="25"/>
  <c r="AS40" i="25"/>
  <c r="AL41" i="25"/>
  <c r="AN41" i="25"/>
  <c r="AP41" i="25"/>
  <c r="AR41" i="25"/>
  <c r="AT41" i="25"/>
  <c r="AM42" i="25"/>
  <c r="AO42" i="25"/>
  <c r="AQ42" i="25"/>
  <c r="AS42" i="25"/>
  <c r="AL43" i="25"/>
  <c r="AN43" i="25"/>
  <c r="AP43" i="25"/>
  <c r="AR43" i="25"/>
  <c r="AT43" i="25"/>
  <c r="AM44" i="25"/>
  <c r="AO44" i="25"/>
  <c r="AQ44" i="25"/>
  <c r="AS44" i="25"/>
  <c r="AL45" i="25"/>
  <c r="AN45" i="25"/>
  <c r="AP45" i="25"/>
  <c r="AR45" i="25"/>
  <c r="AT45" i="25"/>
  <c r="AM46" i="25"/>
  <c r="AO46" i="25"/>
  <c r="AQ46" i="25"/>
  <c r="AS46" i="25"/>
  <c r="AL47" i="25"/>
  <c r="AN47" i="25"/>
  <c r="AP47" i="25"/>
  <c r="AR47" i="25"/>
  <c r="AT47" i="25"/>
  <c r="AM48" i="25"/>
  <c r="AO48" i="25"/>
  <c r="AQ48" i="25"/>
  <c r="AS48" i="25"/>
  <c r="AL49" i="25"/>
  <c r="AN49" i="25"/>
  <c r="AP49" i="25"/>
  <c r="AR49" i="25"/>
  <c r="AT49" i="25"/>
  <c r="AM50" i="25"/>
  <c r="AO50" i="25"/>
  <c r="AQ50" i="25"/>
  <c r="AS50" i="25"/>
  <c r="AL51" i="25"/>
  <c r="AN51" i="25"/>
  <c r="AP51" i="25"/>
  <c r="AR51" i="25"/>
  <c r="AT51" i="25"/>
  <c r="AM52" i="25"/>
  <c r="AO52" i="25"/>
  <c r="AQ52" i="25"/>
  <c r="AS52" i="25"/>
  <c r="AL53" i="25"/>
  <c r="AN53" i="25"/>
  <c r="AP53" i="25"/>
  <c r="AR53" i="25"/>
  <c r="AT53" i="25"/>
  <c r="AM54" i="25"/>
  <c r="AO54" i="25"/>
  <c r="AQ54" i="25"/>
  <c r="AS54" i="25"/>
  <c r="AL55" i="25"/>
  <c r="AN55" i="25"/>
  <c r="AP55" i="25"/>
  <c r="AR55" i="25"/>
  <c r="AT55" i="25"/>
  <c r="AM56" i="25"/>
  <c r="AO56" i="25"/>
  <c r="AQ56" i="25"/>
  <c r="AS56" i="25"/>
  <c r="AT56" i="25"/>
  <c r="AM57" i="25"/>
  <c r="AO57" i="25"/>
  <c r="AQ57" i="25"/>
  <c r="AS57" i="25"/>
  <c r="AL58" i="25"/>
  <c r="AN58" i="25"/>
  <c r="AP58" i="25"/>
  <c r="AR58" i="25"/>
  <c r="AT58" i="25"/>
  <c r="AM59" i="25"/>
  <c r="AO59" i="25"/>
  <c r="AQ59" i="25"/>
  <c r="AS59" i="25"/>
  <c r="AL60" i="25"/>
  <c r="AN60" i="25"/>
  <c r="AP60" i="25"/>
  <c r="AR60" i="25"/>
  <c r="AT60" i="25"/>
  <c r="AM61" i="25"/>
  <c r="AO61" i="25"/>
  <c r="AQ61" i="25"/>
  <c r="AS61" i="25"/>
  <c r="AL62" i="25"/>
  <c r="AN62" i="25"/>
  <c r="AP62" i="25"/>
  <c r="AR62" i="25"/>
  <c r="AT62" i="25"/>
  <c r="AM63" i="25"/>
  <c r="AO63" i="25"/>
  <c r="AQ63" i="25"/>
  <c r="AS63" i="25"/>
  <c r="AL64" i="25"/>
  <c r="AN64" i="25"/>
  <c r="AP64" i="25"/>
  <c r="AR64" i="25"/>
  <c r="AT64" i="25"/>
  <c r="AM65" i="25"/>
  <c r="AO65" i="25"/>
  <c r="AQ65" i="25"/>
  <c r="AS65" i="25"/>
  <c r="AL66" i="25"/>
  <c r="AN66" i="25"/>
  <c r="AP66" i="25"/>
  <c r="AR66" i="25"/>
  <c r="AT66" i="25"/>
  <c r="AM67" i="25"/>
  <c r="AO67" i="25"/>
  <c r="AQ67" i="25"/>
  <c r="AS67" i="25"/>
  <c r="AL68" i="25"/>
  <c r="AN68" i="25"/>
  <c r="AP68" i="25"/>
  <c r="AR68" i="25"/>
  <c r="AT68" i="25"/>
  <c r="AM69" i="25"/>
  <c r="AO69" i="25"/>
  <c r="AQ69" i="25"/>
  <c r="AS69" i="25"/>
  <c r="AL70" i="25"/>
  <c r="AN70" i="25"/>
  <c r="AP70" i="25"/>
  <c r="AR70" i="25"/>
  <c r="AT70" i="25"/>
  <c r="AM71" i="25"/>
  <c r="AO71" i="25"/>
  <c r="AQ71" i="25"/>
  <c r="AS71" i="25"/>
  <c r="AL72" i="25"/>
  <c r="AN72" i="25"/>
  <c r="AP72" i="25"/>
  <c r="AR72" i="25"/>
  <c r="AT72" i="25"/>
  <c r="AM73" i="25"/>
  <c r="AO73" i="25"/>
  <c r="AQ73" i="25"/>
  <c r="AS73" i="25"/>
  <c r="AL74" i="25"/>
  <c r="AN74" i="25"/>
  <c r="AP74" i="25"/>
  <c r="AR74" i="25"/>
  <c r="AL57" i="25"/>
  <c r="AN57" i="25"/>
  <c r="AP57" i="25"/>
  <c r="AR57" i="25"/>
  <c r="AT57" i="25"/>
  <c r="AM58" i="25"/>
  <c r="AO58" i="25"/>
  <c r="AQ58" i="25"/>
  <c r="AS58" i="25"/>
  <c r="AL59" i="25"/>
  <c r="AN59" i="25"/>
  <c r="AP59" i="25"/>
  <c r="AR59" i="25"/>
  <c r="AT59" i="25"/>
  <c r="AM60" i="25"/>
  <c r="AO60" i="25"/>
  <c r="AQ60" i="25"/>
  <c r="AS60" i="25"/>
  <c r="AL61" i="25"/>
  <c r="AN61" i="25"/>
  <c r="AP61" i="25"/>
  <c r="AR61" i="25"/>
  <c r="AT61" i="25"/>
  <c r="AM62" i="25"/>
  <c r="AO62" i="25"/>
  <c r="AQ62" i="25"/>
  <c r="AS62" i="25"/>
  <c r="AL63" i="25"/>
  <c r="AN63" i="25"/>
  <c r="AP63" i="25"/>
  <c r="AR63" i="25"/>
  <c r="AT63" i="25"/>
  <c r="AM64" i="25"/>
  <c r="AO64" i="25"/>
  <c r="AQ64" i="25"/>
  <c r="AS64" i="25"/>
  <c r="AL65" i="25"/>
  <c r="AN65" i="25"/>
  <c r="AP65" i="25"/>
  <c r="AR65" i="25"/>
  <c r="AT65" i="25"/>
  <c r="AM66" i="25"/>
  <c r="AO66" i="25"/>
  <c r="AQ66" i="25"/>
  <c r="AS66" i="25"/>
  <c r="AL67" i="25"/>
  <c r="AN67" i="25"/>
  <c r="AP67" i="25"/>
  <c r="AR67" i="25"/>
  <c r="AT67" i="25"/>
  <c r="AM68" i="25"/>
  <c r="AO68" i="25"/>
  <c r="AQ68" i="25"/>
  <c r="AS68" i="25"/>
  <c r="AL69" i="25"/>
  <c r="AN69" i="25"/>
  <c r="AP69" i="25"/>
  <c r="AR69" i="25"/>
  <c r="AT69" i="25"/>
  <c r="AM70" i="25"/>
  <c r="AO70" i="25"/>
  <c r="AQ70" i="25"/>
  <c r="AS70" i="25"/>
  <c r="AL71" i="25"/>
  <c r="AN71" i="25"/>
  <c r="AP71" i="25"/>
  <c r="AR71" i="25"/>
  <c r="AT71" i="25"/>
  <c r="AM72" i="25"/>
  <c r="AO72" i="25"/>
  <c r="AQ72" i="25"/>
  <c r="AS72" i="25"/>
  <c r="AL73" i="25"/>
  <c r="AN73" i="25"/>
  <c r="AP73" i="25"/>
  <c r="AR73" i="25"/>
  <c r="AT73" i="25"/>
  <c r="AM74" i="25"/>
  <c r="AO74" i="25"/>
  <c r="AQ74" i="25"/>
  <c r="AS74" i="25"/>
  <c r="AL75" i="25"/>
  <c r="AN75" i="25"/>
  <c r="AP75" i="25"/>
  <c r="AR75" i="25"/>
  <c r="AT74" i="25"/>
  <c r="AO75" i="25"/>
  <c r="AS75" i="25"/>
  <c r="AL76" i="25"/>
  <c r="AN76" i="25"/>
  <c r="AP76" i="25"/>
  <c r="AR76" i="25"/>
  <c r="AT76" i="25"/>
  <c r="AM77" i="25"/>
  <c r="AO77" i="25"/>
  <c r="AQ77" i="25"/>
  <c r="AS77" i="25"/>
  <c r="AL78" i="25"/>
  <c r="AN78" i="25"/>
  <c r="AP78" i="25"/>
  <c r="AR78" i="25"/>
  <c r="AT78" i="25"/>
  <c r="AM79" i="25"/>
  <c r="AO79" i="25"/>
  <c r="AQ79" i="25"/>
  <c r="AS79" i="25"/>
  <c r="AL80" i="25"/>
  <c r="AN80" i="25"/>
  <c r="AP80" i="25"/>
  <c r="AR80" i="25"/>
  <c r="AT80" i="25"/>
  <c r="AM81" i="25"/>
  <c r="AO81" i="25"/>
  <c r="AQ81" i="25"/>
  <c r="AS81" i="25"/>
  <c r="AL82" i="25"/>
  <c r="AN82" i="25"/>
  <c r="AP82" i="25"/>
  <c r="AR82" i="25"/>
  <c r="AT82" i="25"/>
  <c r="AM83" i="25"/>
  <c r="AO83" i="25"/>
  <c r="AQ83" i="25"/>
  <c r="AS83" i="25"/>
  <c r="AL84" i="25"/>
  <c r="AN84" i="25"/>
  <c r="AP84" i="25"/>
  <c r="AR84" i="25"/>
  <c r="AT84" i="25"/>
  <c r="AM85" i="25"/>
  <c r="AO85" i="25"/>
  <c r="AQ85" i="25"/>
  <c r="AS85" i="25"/>
  <c r="AL86" i="25"/>
  <c r="AN86" i="25"/>
  <c r="AP86" i="25"/>
  <c r="AR86" i="25"/>
  <c r="AT86" i="25"/>
  <c r="AM87" i="25"/>
  <c r="AO87" i="25"/>
  <c r="AQ87" i="25"/>
  <c r="AS87" i="25"/>
  <c r="AL88" i="25"/>
  <c r="AN88" i="25"/>
  <c r="AP88" i="25"/>
  <c r="AR88" i="25"/>
  <c r="AT88" i="25"/>
  <c r="AM89" i="25"/>
  <c r="AO89" i="25"/>
  <c r="AQ89" i="25"/>
  <c r="AS89" i="25"/>
  <c r="AL90" i="25"/>
  <c r="AN90" i="25"/>
  <c r="AP90" i="25"/>
  <c r="AR90" i="25"/>
  <c r="AT90" i="25"/>
  <c r="AM91" i="25"/>
  <c r="AO91" i="25"/>
  <c r="AQ91" i="25"/>
  <c r="AS91" i="25"/>
  <c r="AL92" i="25"/>
  <c r="AN92" i="25"/>
  <c r="AP92" i="25"/>
  <c r="AR92" i="25"/>
  <c r="AT92" i="25"/>
  <c r="AM93" i="25"/>
  <c r="AO93" i="25"/>
  <c r="AQ93" i="25"/>
  <c r="AS93" i="25"/>
  <c r="AL94" i="25"/>
  <c r="AN94" i="25"/>
  <c r="AP94" i="25"/>
  <c r="AR94" i="25"/>
  <c r="AT94" i="25"/>
  <c r="AM95" i="25"/>
  <c r="AO95" i="25"/>
  <c r="AQ95" i="25"/>
  <c r="AS95" i="25"/>
  <c r="AL96" i="25"/>
  <c r="AN96" i="25"/>
  <c r="AP96" i="25"/>
  <c r="AR96" i="25"/>
  <c r="AT96" i="25"/>
  <c r="AM97" i="25"/>
  <c r="AO97" i="25"/>
  <c r="AQ97" i="25"/>
  <c r="AS97" i="25"/>
  <c r="AL98" i="25"/>
  <c r="AN98" i="25"/>
  <c r="AP98" i="25"/>
  <c r="AR98" i="25"/>
  <c r="AT98" i="25"/>
  <c r="AM99" i="25"/>
  <c r="AO99" i="25"/>
  <c r="AQ99" i="25"/>
  <c r="AS99" i="25"/>
  <c r="AL100" i="25"/>
  <c r="AN100" i="25"/>
  <c r="AP100" i="25"/>
  <c r="AR100" i="25"/>
  <c r="AT100" i="25"/>
  <c r="AM101" i="25"/>
  <c r="AO101" i="25"/>
  <c r="AQ101" i="25"/>
  <c r="AS101" i="25"/>
  <c r="AL102" i="25"/>
  <c r="AN102" i="25"/>
  <c r="AP102" i="25"/>
  <c r="AR102" i="25"/>
  <c r="AT102" i="25"/>
  <c r="AM103" i="25"/>
  <c r="AO103" i="25"/>
  <c r="AQ103" i="25"/>
  <c r="AS103" i="25"/>
  <c r="AL104" i="25"/>
  <c r="AN104" i="25"/>
  <c r="AP104" i="25"/>
  <c r="AR104" i="25"/>
  <c r="AT104" i="25"/>
  <c r="AM105" i="25"/>
  <c r="AO105" i="25"/>
  <c r="AQ105" i="25"/>
  <c r="AS105" i="25"/>
  <c r="AL106" i="25"/>
  <c r="AN106" i="25"/>
  <c r="AP106" i="25"/>
  <c r="AR106" i="25"/>
  <c r="AT106" i="25"/>
  <c r="AM107" i="25"/>
  <c r="AO107" i="25"/>
  <c r="AQ107" i="25"/>
  <c r="AS107" i="25"/>
  <c r="AL108" i="25"/>
  <c r="AN108" i="25"/>
  <c r="AP108" i="25"/>
  <c r="AR108" i="25"/>
  <c r="AT108" i="25"/>
  <c r="AM109" i="25"/>
  <c r="AO109" i="25"/>
  <c r="AQ109" i="25"/>
  <c r="AS109" i="25"/>
  <c r="AL110" i="25"/>
  <c r="AN110" i="25"/>
  <c r="AP110" i="25"/>
  <c r="AR110" i="25"/>
  <c r="AT110" i="25"/>
  <c r="AM111" i="25"/>
  <c r="AO111" i="25"/>
  <c r="AQ111" i="25"/>
  <c r="AS111" i="25"/>
  <c r="AL112" i="25"/>
  <c r="AM75" i="25"/>
  <c r="AQ75" i="25"/>
  <c r="AT75" i="25"/>
  <c r="AM76" i="25"/>
  <c r="AO76" i="25"/>
  <c r="AQ76" i="25"/>
  <c r="AS76" i="25"/>
  <c r="AL77" i="25"/>
  <c r="AN77" i="25"/>
  <c r="AP77" i="25"/>
  <c r="AR77" i="25"/>
  <c r="AT77" i="25"/>
  <c r="AM78" i="25"/>
  <c r="AO78" i="25"/>
  <c r="AQ78" i="25"/>
  <c r="AS78" i="25"/>
  <c r="AL79" i="25"/>
  <c r="AN79" i="25"/>
  <c r="AP79" i="25"/>
  <c r="AR79" i="25"/>
  <c r="AT79" i="25"/>
  <c r="AM80" i="25"/>
  <c r="AO80" i="25"/>
  <c r="AQ80" i="25"/>
  <c r="AS80" i="25"/>
  <c r="AL81" i="25"/>
  <c r="AN81" i="25"/>
  <c r="AP81" i="25"/>
  <c r="AR81" i="25"/>
  <c r="AT81" i="25"/>
  <c r="AM82" i="25"/>
  <c r="AO82" i="25"/>
  <c r="AQ82" i="25"/>
  <c r="AS82" i="25"/>
  <c r="AL83" i="25"/>
  <c r="AN83" i="25"/>
  <c r="AP83" i="25"/>
  <c r="AR83" i="25"/>
  <c r="AT83" i="25"/>
  <c r="AM84" i="25"/>
  <c r="AO84" i="25"/>
  <c r="AQ84" i="25"/>
  <c r="AS84" i="25"/>
  <c r="AL85" i="25"/>
  <c r="AN85" i="25"/>
  <c r="AP85" i="25"/>
  <c r="AR85" i="25"/>
  <c r="AT85" i="25"/>
  <c r="AM86" i="25"/>
  <c r="AO86" i="25"/>
  <c r="AQ86" i="25"/>
  <c r="AS86" i="25"/>
  <c r="AL87" i="25"/>
  <c r="AN87" i="25"/>
  <c r="AP87" i="25"/>
  <c r="AR87" i="25"/>
  <c r="AT87" i="25"/>
  <c r="AM88" i="25"/>
  <c r="AO88" i="25"/>
  <c r="AQ88" i="25"/>
  <c r="AS88" i="25"/>
  <c r="AL89" i="25"/>
  <c r="AN89" i="25"/>
  <c r="AP89" i="25"/>
  <c r="AR89" i="25"/>
  <c r="AT89" i="25"/>
  <c r="AM90" i="25"/>
  <c r="AO90" i="25"/>
  <c r="AQ90" i="25"/>
  <c r="AS90" i="25"/>
  <c r="AL91" i="25"/>
  <c r="AN91" i="25"/>
  <c r="AP91" i="25"/>
  <c r="AR91" i="25"/>
  <c r="AT91" i="25"/>
  <c r="AM92" i="25"/>
  <c r="AO92" i="25"/>
  <c r="AQ92" i="25"/>
  <c r="AS92" i="25"/>
  <c r="AL93" i="25"/>
  <c r="AN93" i="25"/>
  <c r="AP93" i="25"/>
  <c r="AR93" i="25"/>
  <c r="AT93" i="25"/>
  <c r="AM94" i="25"/>
  <c r="AO94" i="25"/>
  <c r="AQ94" i="25"/>
  <c r="AS94" i="25"/>
  <c r="AL95" i="25"/>
  <c r="AN95" i="25"/>
  <c r="AP95" i="25"/>
  <c r="AR95" i="25"/>
  <c r="AT95" i="25"/>
  <c r="AM96" i="25"/>
  <c r="AO96" i="25"/>
  <c r="AQ96" i="25"/>
  <c r="AS96" i="25"/>
  <c r="AL97" i="25"/>
  <c r="AN97" i="25"/>
  <c r="AP97" i="25"/>
  <c r="AR97" i="25"/>
  <c r="AT97" i="25"/>
  <c r="AM98" i="25"/>
  <c r="AO98" i="25"/>
  <c r="AQ98" i="25"/>
  <c r="AS98" i="25"/>
  <c r="AL99" i="25"/>
  <c r="AN99" i="25"/>
  <c r="AP99" i="25"/>
  <c r="AR99" i="25"/>
  <c r="AT99" i="25"/>
  <c r="AM100" i="25"/>
  <c r="AO100" i="25"/>
  <c r="AQ100" i="25"/>
  <c r="AS100" i="25"/>
  <c r="AL101" i="25"/>
  <c r="AN101" i="25"/>
  <c r="AP101" i="25"/>
  <c r="AR101" i="25"/>
  <c r="AT101" i="25"/>
  <c r="AM102" i="25"/>
  <c r="AO102" i="25"/>
  <c r="AQ102" i="25"/>
  <c r="AS102" i="25"/>
  <c r="AL103" i="25"/>
  <c r="AN103" i="25"/>
  <c r="AP103" i="25"/>
  <c r="AR103" i="25"/>
  <c r="AT103" i="25"/>
  <c r="AM104" i="25"/>
  <c r="AO104" i="25"/>
  <c r="AQ104" i="25"/>
  <c r="AS104" i="25"/>
  <c r="AL105" i="25"/>
  <c r="AN105" i="25"/>
  <c r="AP105" i="25"/>
  <c r="AR105" i="25"/>
  <c r="AT105" i="25"/>
  <c r="AM106" i="25"/>
  <c r="AO106" i="25"/>
  <c r="AQ106" i="25"/>
  <c r="AS106" i="25"/>
  <c r="AL107" i="25"/>
  <c r="AN107" i="25"/>
  <c r="AP107" i="25"/>
  <c r="AR107" i="25"/>
  <c r="AT107" i="25"/>
  <c r="AM108" i="25"/>
  <c r="AO108" i="25"/>
  <c r="AQ108" i="25"/>
  <c r="AS108" i="25"/>
  <c r="AL109" i="25"/>
  <c r="AN109" i="25"/>
  <c r="AP109" i="25"/>
  <c r="AR109" i="25"/>
  <c r="AT109" i="25"/>
  <c r="AM110" i="25"/>
  <c r="AO110" i="25"/>
  <c r="AQ110" i="25"/>
  <c r="AS110" i="25"/>
  <c r="AL111" i="25"/>
  <c r="AN111" i="25"/>
  <c r="AP111" i="25"/>
  <c r="AR111" i="25"/>
  <c r="AT111" i="25"/>
  <c r="AM112" i="25"/>
  <c r="AO112" i="25"/>
  <c r="AQ112" i="25"/>
  <c r="AS112" i="25"/>
  <c r="AL113" i="25"/>
  <c r="AN112" i="25"/>
  <c r="AR112" i="25"/>
  <c r="AM113" i="25"/>
  <c r="AO113" i="25"/>
  <c r="AQ113" i="25"/>
  <c r="AS113" i="25"/>
  <c r="AL114" i="25"/>
  <c r="AN114" i="25"/>
  <c r="AP114" i="25"/>
  <c r="AR114" i="25"/>
  <c r="AT114" i="25"/>
  <c r="AM115" i="25"/>
  <c r="AO115" i="25"/>
  <c r="AQ115" i="25"/>
  <c r="AS115" i="25"/>
  <c r="AL116" i="25"/>
  <c r="AN116" i="25"/>
  <c r="AP116" i="25"/>
  <c r="AR116" i="25"/>
  <c r="AT116" i="25"/>
  <c r="AM117" i="25"/>
  <c r="AO117" i="25"/>
  <c r="AQ117" i="25"/>
  <c r="AS117" i="25"/>
  <c r="AL118" i="25"/>
  <c r="AN118" i="25"/>
  <c r="AP118" i="25"/>
  <c r="AR118" i="25"/>
  <c r="AT118" i="25"/>
  <c r="AM119" i="25"/>
  <c r="AO119" i="25"/>
  <c r="AQ119" i="25"/>
  <c r="AS119" i="25"/>
  <c r="AL120" i="25"/>
  <c r="AN120" i="25"/>
  <c r="AP120" i="25"/>
  <c r="AR120" i="25"/>
  <c r="AT120" i="25"/>
  <c r="AM121" i="25"/>
  <c r="AO121" i="25"/>
  <c r="AQ121" i="25"/>
  <c r="AS121" i="25"/>
  <c r="AL122" i="25"/>
  <c r="AN122" i="25"/>
  <c r="AP122" i="25"/>
  <c r="AR122" i="25"/>
  <c r="AT122" i="25"/>
  <c r="AM123" i="25"/>
  <c r="AO123" i="25"/>
  <c r="AQ123" i="25"/>
  <c r="AS123" i="25"/>
  <c r="AL124" i="25"/>
  <c r="AN124" i="25"/>
  <c r="AP124" i="25"/>
  <c r="AR124" i="25"/>
  <c r="AT124" i="25"/>
  <c r="AM125" i="25"/>
  <c r="AO125" i="25"/>
  <c r="AQ125" i="25"/>
  <c r="AS125" i="25"/>
  <c r="AL126" i="25"/>
  <c r="AN126" i="25"/>
  <c r="AP126" i="25"/>
  <c r="AR126" i="25"/>
  <c r="AT126" i="25"/>
  <c r="AM127" i="25"/>
  <c r="AO127" i="25"/>
  <c r="AQ127" i="25"/>
  <c r="AS127" i="25"/>
  <c r="AL128" i="25"/>
  <c r="AN128" i="25"/>
  <c r="AP128" i="25"/>
  <c r="AR128" i="25"/>
  <c r="AT128" i="25"/>
  <c r="AM129" i="25"/>
  <c r="AO129" i="25"/>
  <c r="AQ129" i="25"/>
  <c r="AS129" i="25"/>
  <c r="AL130" i="25"/>
  <c r="AN130" i="25"/>
  <c r="AP130" i="25"/>
  <c r="AR130" i="25"/>
  <c r="AT130" i="25"/>
  <c r="AM131" i="25"/>
  <c r="AO131" i="25"/>
  <c r="AQ131" i="25"/>
  <c r="AS131" i="25"/>
  <c r="AL132" i="25"/>
  <c r="AN132" i="25"/>
  <c r="AP132" i="25"/>
  <c r="AR132" i="25"/>
  <c r="AT132" i="25"/>
  <c r="AM133" i="25"/>
  <c r="AO133" i="25"/>
  <c r="AQ133" i="25"/>
  <c r="AS133" i="25"/>
  <c r="AL134" i="25"/>
  <c r="AN134" i="25"/>
  <c r="AP134" i="25"/>
  <c r="AR134" i="25"/>
  <c r="AT134" i="25"/>
  <c r="AM135" i="25"/>
  <c r="AO135" i="25"/>
  <c r="AQ135" i="25"/>
  <c r="AS135" i="25"/>
  <c r="AL136" i="25"/>
  <c r="AN136" i="25"/>
  <c r="AP136" i="25"/>
  <c r="AR136" i="25"/>
  <c r="AT136" i="25"/>
  <c r="AM137" i="25"/>
  <c r="AO137" i="25"/>
  <c r="AQ137" i="25"/>
  <c r="AS137" i="25"/>
  <c r="AL138" i="25"/>
  <c r="AN138" i="25"/>
  <c r="AP138" i="25"/>
  <c r="AR138" i="25"/>
  <c r="AT138" i="25"/>
  <c r="AM139" i="25"/>
  <c r="AO139" i="25"/>
  <c r="AQ139" i="25"/>
  <c r="AS139" i="25"/>
  <c r="AL140" i="25"/>
  <c r="AN140" i="25"/>
  <c r="AP140" i="25"/>
  <c r="AR140" i="25"/>
  <c r="AT140" i="25"/>
  <c r="AM141" i="25"/>
  <c r="AO141" i="25"/>
  <c r="AQ141" i="25"/>
  <c r="AS141" i="25"/>
  <c r="AL142" i="25"/>
  <c r="AN142" i="25"/>
  <c r="AP142" i="25"/>
  <c r="AR142" i="25"/>
  <c r="AT142" i="25"/>
  <c r="AM143" i="25"/>
  <c r="AP112" i="25"/>
  <c r="AT112" i="25"/>
  <c r="AN113" i="25"/>
  <c r="AP113" i="25"/>
  <c r="AR113" i="25"/>
  <c r="AT113" i="25"/>
  <c r="AM114" i="25"/>
  <c r="AO114" i="25"/>
  <c r="AQ114" i="25"/>
  <c r="AS114" i="25"/>
  <c r="AL115" i="25"/>
  <c r="AN115" i="25"/>
  <c r="AP115" i="25"/>
  <c r="AR115" i="25"/>
  <c r="AT115" i="25"/>
  <c r="AM116" i="25"/>
  <c r="AO116" i="25"/>
  <c r="AQ116" i="25"/>
  <c r="AS116" i="25"/>
  <c r="AL117" i="25"/>
  <c r="AN117" i="25"/>
  <c r="AP117" i="25"/>
  <c r="AR117" i="25"/>
  <c r="AT117" i="25"/>
  <c r="AM118" i="25"/>
  <c r="AO118" i="25"/>
  <c r="AQ118" i="25"/>
  <c r="AS118" i="25"/>
  <c r="AL119" i="25"/>
  <c r="AN119" i="25"/>
  <c r="AP119" i="25"/>
  <c r="AR119" i="25"/>
  <c r="AT119" i="25"/>
  <c r="AM120" i="25"/>
  <c r="AO120" i="25"/>
  <c r="AQ120" i="25"/>
  <c r="AS120" i="25"/>
  <c r="AL121" i="25"/>
  <c r="AN121" i="25"/>
  <c r="AP121" i="25"/>
  <c r="AR121" i="25"/>
  <c r="AT121" i="25"/>
  <c r="AM122" i="25"/>
  <c r="AO122" i="25"/>
  <c r="AQ122" i="25"/>
  <c r="AS122" i="25"/>
  <c r="AL123" i="25"/>
  <c r="AN123" i="25"/>
  <c r="AP123" i="25"/>
  <c r="AR123" i="25"/>
  <c r="AT123" i="25"/>
  <c r="AM124" i="25"/>
  <c r="AO124" i="25"/>
  <c r="AQ124" i="25"/>
  <c r="AS124" i="25"/>
  <c r="AL125" i="25"/>
  <c r="AN125" i="25"/>
  <c r="AP125" i="25"/>
  <c r="AR125" i="25"/>
  <c r="AT125" i="25"/>
  <c r="AM126" i="25"/>
  <c r="AO126" i="25"/>
  <c r="AQ126" i="25"/>
  <c r="AS126" i="25"/>
  <c r="AL127" i="25"/>
  <c r="AN127" i="25"/>
  <c r="AP127" i="25"/>
  <c r="AR127" i="25"/>
  <c r="AT127" i="25"/>
  <c r="AM128" i="25"/>
  <c r="AO128" i="25"/>
  <c r="AQ128" i="25"/>
  <c r="AS128" i="25"/>
  <c r="AL129" i="25"/>
  <c r="AN129" i="25"/>
  <c r="AP129" i="25"/>
  <c r="AR129" i="25"/>
  <c r="AT129" i="25"/>
  <c r="AM130" i="25"/>
  <c r="AO130" i="25"/>
  <c r="AQ130" i="25"/>
  <c r="AS130" i="25"/>
  <c r="AL131" i="25"/>
  <c r="AN131" i="25"/>
  <c r="AP131" i="25"/>
  <c r="AR131" i="25"/>
  <c r="AT131" i="25"/>
  <c r="AM132" i="25"/>
  <c r="AO132" i="25"/>
  <c r="AQ132" i="25"/>
  <c r="AS132" i="25"/>
  <c r="AL133" i="25"/>
  <c r="AN133" i="25"/>
  <c r="AP133" i="25"/>
  <c r="AR133" i="25"/>
  <c r="AT133" i="25"/>
  <c r="AM134" i="25"/>
  <c r="AO134" i="25"/>
  <c r="AQ134" i="25"/>
  <c r="AS134" i="25"/>
  <c r="AL135" i="25"/>
  <c r="AN135" i="25"/>
  <c r="AP135" i="25"/>
  <c r="AR135" i="25"/>
  <c r="AT135" i="25"/>
  <c r="AM136" i="25"/>
  <c r="AO136" i="25"/>
  <c r="AQ136" i="25"/>
  <c r="AS136" i="25"/>
  <c r="AL137" i="25"/>
  <c r="AN137" i="25"/>
  <c r="AP137" i="25"/>
  <c r="AR137" i="25"/>
  <c r="AT137" i="25"/>
  <c r="AM138" i="25"/>
  <c r="AO138" i="25"/>
  <c r="AQ138" i="25"/>
  <c r="AS138" i="25"/>
  <c r="AL139" i="25"/>
  <c r="AN139" i="25"/>
  <c r="AP139" i="25"/>
  <c r="AR139" i="25"/>
  <c r="AT139" i="25"/>
  <c r="AM140" i="25"/>
  <c r="AO140" i="25"/>
  <c r="AQ140" i="25"/>
  <c r="AS140" i="25"/>
  <c r="AL141" i="25"/>
  <c r="AN141" i="25"/>
  <c r="AP141" i="25"/>
  <c r="AR141" i="25"/>
  <c r="AT141" i="25"/>
  <c r="AM142" i="25"/>
  <c r="AO142" i="25"/>
  <c r="AQ142" i="25"/>
  <c r="AS142" i="25"/>
  <c r="AL143" i="25"/>
  <c r="AN143" i="25"/>
  <c r="AP143" i="25"/>
  <c r="AR143" i="25"/>
  <c r="AT143" i="25"/>
  <c r="AM144" i="25"/>
  <c r="AO144" i="25"/>
  <c r="AQ144" i="25"/>
  <c r="AS144" i="25"/>
  <c r="AL145" i="25"/>
  <c r="AN145" i="25"/>
  <c r="AP145" i="25"/>
  <c r="AR145" i="25"/>
  <c r="AT145" i="25"/>
  <c r="AM146" i="25"/>
  <c r="AO146" i="25"/>
  <c r="AQ146" i="25"/>
  <c r="AS146" i="25"/>
  <c r="AL147" i="25"/>
  <c r="AN147" i="25"/>
  <c r="AP147" i="25"/>
  <c r="AR147" i="25"/>
  <c r="AT147" i="25"/>
  <c r="AM148" i="25"/>
  <c r="AO148" i="25"/>
  <c r="AQ148" i="25"/>
  <c r="AS148" i="25"/>
  <c r="AL149" i="25"/>
  <c r="AN149" i="25"/>
  <c r="AP149" i="25"/>
  <c r="AR149" i="25"/>
  <c r="AT149" i="25"/>
  <c r="AM150" i="25"/>
  <c r="AO150" i="25"/>
  <c r="AQ150" i="25"/>
  <c r="AS150" i="25"/>
  <c r="AL151" i="25"/>
  <c r="AN151" i="25"/>
  <c r="AP151" i="25"/>
  <c r="AR151" i="25"/>
  <c r="AT151" i="25"/>
  <c r="AM152" i="25"/>
  <c r="AO152" i="25"/>
  <c r="AQ152" i="25"/>
  <c r="AS152" i="25"/>
  <c r="AL153" i="25"/>
  <c r="AN153" i="25"/>
  <c r="AP153" i="25"/>
  <c r="AR153" i="25"/>
  <c r="AT153" i="25"/>
  <c r="AM154" i="25"/>
  <c r="AO154" i="25"/>
  <c r="AQ154" i="25"/>
  <c r="AS154" i="25"/>
  <c r="AL155" i="25"/>
  <c r="AN155" i="25"/>
  <c r="AP155" i="25"/>
  <c r="AR155" i="25"/>
  <c r="AT155" i="25"/>
  <c r="AM156" i="25"/>
  <c r="AO156" i="25"/>
  <c r="AQ156" i="25"/>
  <c r="AS156" i="25"/>
  <c r="AL157" i="25"/>
  <c r="AN157" i="25"/>
  <c r="AP157" i="25"/>
  <c r="AR157" i="25"/>
  <c r="AT157" i="25"/>
  <c r="AM158" i="25"/>
  <c r="AO158" i="25"/>
  <c r="AQ158" i="25"/>
  <c r="AS158" i="25"/>
  <c r="AL159" i="25"/>
  <c r="AN159" i="25"/>
  <c r="AP159" i="25"/>
  <c r="AR159" i="25"/>
  <c r="AT159" i="25"/>
  <c r="AM160" i="25"/>
  <c r="AO160" i="25"/>
  <c r="AQ160" i="25"/>
  <c r="AS160" i="25"/>
  <c r="AL161" i="25"/>
  <c r="AN161" i="25"/>
  <c r="AP161" i="25"/>
  <c r="AR161" i="25"/>
  <c r="AT161" i="25"/>
  <c r="AM162" i="25"/>
  <c r="AO162" i="25"/>
  <c r="AQ162" i="25"/>
  <c r="AS162" i="25"/>
  <c r="AL163" i="25"/>
  <c r="AN163" i="25"/>
  <c r="AP163" i="25"/>
  <c r="AR163" i="25"/>
  <c r="AT163" i="25"/>
  <c r="AM164" i="25"/>
  <c r="AO164" i="25"/>
  <c r="AQ164" i="25"/>
  <c r="AS164" i="25"/>
  <c r="AL165" i="25"/>
  <c r="AN165" i="25"/>
  <c r="AP165" i="25"/>
  <c r="AR165" i="25"/>
  <c r="AT165" i="25"/>
  <c r="AM166" i="25"/>
  <c r="AO166" i="25"/>
  <c r="AQ166" i="25"/>
  <c r="AS166" i="25"/>
  <c r="AL167" i="25"/>
  <c r="AN167" i="25"/>
  <c r="AP167" i="25"/>
  <c r="AR167" i="25"/>
  <c r="AT167" i="25"/>
  <c r="AM168" i="25"/>
  <c r="AO168" i="25"/>
  <c r="AQ168" i="25"/>
  <c r="AS168" i="25"/>
  <c r="AL169" i="25"/>
  <c r="AN169" i="25"/>
  <c r="AP169" i="25"/>
  <c r="AR169" i="25"/>
  <c r="AT169" i="25"/>
  <c r="AM170" i="25"/>
  <c r="AO170" i="25"/>
  <c r="AQ170" i="25"/>
  <c r="AS170" i="25"/>
  <c r="AL171" i="25"/>
  <c r="AN171" i="25"/>
  <c r="AP171" i="25"/>
  <c r="AR171" i="25"/>
  <c r="AT171" i="25"/>
  <c r="AM172" i="25"/>
  <c r="AO172" i="25"/>
  <c r="AQ172" i="25"/>
  <c r="AS172" i="25"/>
  <c r="AL173" i="25"/>
  <c r="AN173" i="25"/>
  <c r="AP173" i="25"/>
  <c r="AR173" i="25"/>
  <c r="AT173" i="25"/>
  <c r="AM174" i="25"/>
  <c r="AO174" i="25"/>
  <c r="AQ174" i="25"/>
  <c r="AS174" i="25"/>
  <c r="AL175" i="25"/>
  <c r="AN175" i="25"/>
  <c r="AP175" i="25"/>
  <c r="AR175" i="25"/>
  <c r="AT175" i="25"/>
  <c r="AM176" i="25"/>
  <c r="AO176" i="25"/>
  <c r="AQ176" i="25"/>
  <c r="AS176" i="25"/>
  <c r="AL177" i="25"/>
  <c r="AN177" i="25"/>
  <c r="AP177" i="25"/>
  <c r="AR177" i="25"/>
  <c r="AT177" i="25"/>
  <c r="AM178" i="25"/>
  <c r="AO178" i="25"/>
  <c r="AQ178" i="25"/>
  <c r="AS178" i="25"/>
  <c r="AL179" i="25"/>
  <c r="AN179" i="25"/>
  <c r="AP179" i="25"/>
  <c r="AR179" i="25"/>
  <c r="AT179" i="25"/>
  <c r="AM180" i="25"/>
  <c r="AO180" i="25"/>
  <c r="AQ180" i="25"/>
  <c r="AS180" i="25"/>
  <c r="AL181" i="25"/>
  <c r="AN181" i="25"/>
  <c r="AP181" i="25"/>
  <c r="AR181" i="25"/>
  <c r="AT181" i="25"/>
  <c r="AM182" i="25"/>
  <c r="AO182" i="25"/>
  <c r="AQ182" i="25"/>
  <c r="AS182" i="25"/>
  <c r="AL183" i="25"/>
  <c r="AN183" i="25"/>
  <c r="AP183" i="25"/>
  <c r="AR183" i="25"/>
  <c r="AT183" i="25"/>
  <c r="AM184" i="25"/>
  <c r="AO184" i="25"/>
  <c r="AQ184" i="25"/>
  <c r="AS184" i="25"/>
  <c r="AL185" i="25"/>
  <c r="AN185" i="25"/>
  <c r="AP185" i="25"/>
  <c r="AR185" i="25"/>
  <c r="AT185" i="25"/>
  <c r="AM186" i="25"/>
  <c r="AO186" i="25"/>
  <c r="AQ186" i="25"/>
  <c r="AS186" i="25"/>
  <c r="AL187" i="25"/>
  <c r="AN187" i="25"/>
  <c r="AP187" i="25"/>
  <c r="AR187" i="25"/>
  <c r="AT187" i="25"/>
  <c r="AM188" i="25"/>
  <c r="AO188" i="25"/>
  <c r="AO143" i="25"/>
  <c r="AS143" i="25"/>
  <c r="AN144" i="25"/>
  <c r="AR144" i="25"/>
  <c r="AM145" i="25"/>
  <c r="AQ145" i="25"/>
  <c r="AL146" i="25"/>
  <c r="AP146" i="25"/>
  <c r="AT146" i="25"/>
  <c r="AO147" i="25"/>
  <c r="AS147" i="25"/>
  <c r="AN148" i="25"/>
  <c r="AR148" i="25"/>
  <c r="AM149" i="25"/>
  <c r="AQ149" i="25"/>
  <c r="AL150" i="25"/>
  <c r="AP150" i="25"/>
  <c r="AT150" i="25"/>
  <c r="AO151" i="25"/>
  <c r="AS151" i="25"/>
  <c r="AN152" i="25"/>
  <c r="AR152" i="25"/>
  <c r="AM153" i="25"/>
  <c r="AQ153" i="25"/>
  <c r="AL154" i="25"/>
  <c r="AP154" i="25"/>
  <c r="AT154" i="25"/>
  <c r="AO155" i="25"/>
  <c r="AS155" i="25"/>
  <c r="AN156" i="25"/>
  <c r="AR156" i="25"/>
  <c r="AM157" i="25"/>
  <c r="AQ157" i="25"/>
  <c r="AL158" i="25"/>
  <c r="AP158" i="25"/>
  <c r="AT158" i="25"/>
  <c r="AO159" i="25"/>
  <c r="AS159" i="25"/>
  <c r="AN160" i="25"/>
  <c r="AR160" i="25"/>
  <c r="AM161" i="25"/>
  <c r="AQ161" i="25"/>
  <c r="AL162" i="25"/>
  <c r="AP162" i="25"/>
  <c r="AT162" i="25"/>
  <c r="AO163" i="25"/>
  <c r="AS163" i="25"/>
  <c r="AN164" i="25"/>
  <c r="AR164" i="25"/>
  <c r="AM165" i="25"/>
  <c r="AQ165" i="25"/>
  <c r="AL166" i="25"/>
  <c r="AP166" i="25"/>
  <c r="AT166" i="25"/>
  <c r="AO167" i="25"/>
  <c r="AS167" i="25"/>
  <c r="AN168" i="25"/>
  <c r="AR168" i="25"/>
  <c r="AM169" i="25"/>
  <c r="AQ169" i="25"/>
  <c r="AL170" i="25"/>
  <c r="AP170" i="25"/>
  <c r="AT170" i="25"/>
  <c r="AO171" i="25"/>
  <c r="AS171" i="25"/>
  <c r="AN172" i="25"/>
  <c r="AR172" i="25"/>
  <c r="AM173" i="25"/>
  <c r="AQ173" i="25"/>
  <c r="AL174" i="25"/>
  <c r="AP174" i="25"/>
  <c r="AT174" i="25"/>
  <c r="AO175" i="25"/>
  <c r="AS175" i="25"/>
  <c r="AN176" i="25"/>
  <c r="AR176" i="25"/>
  <c r="AM177" i="25"/>
  <c r="AQ177" i="25"/>
  <c r="AL178" i="25"/>
  <c r="AP178" i="25"/>
  <c r="AT178" i="25"/>
  <c r="AO179" i="25"/>
  <c r="AS179" i="25"/>
  <c r="AN180" i="25"/>
  <c r="AR180" i="25"/>
  <c r="AM181" i="25"/>
  <c r="AQ181" i="25"/>
  <c r="AL182" i="25"/>
  <c r="AP182" i="25"/>
  <c r="AT182" i="25"/>
  <c r="AO183" i="25"/>
  <c r="AS183" i="25"/>
  <c r="AN184" i="25"/>
  <c r="AR184" i="25"/>
  <c r="AM185" i="25"/>
  <c r="AQ185" i="25"/>
  <c r="AL186" i="25"/>
  <c r="AP186" i="25"/>
  <c r="AT186" i="25"/>
  <c r="AO187" i="25"/>
  <c r="AS187" i="25"/>
  <c r="AN188" i="25"/>
  <c r="AQ188" i="25"/>
  <c r="AS188" i="25"/>
  <c r="AL189" i="25"/>
  <c r="AN189" i="25"/>
  <c r="AP189" i="25"/>
  <c r="AR189" i="25"/>
  <c r="AT189" i="25"/>
  <c r="AM190" i="25"/>
  <c r="AO190" i="25"/>
  <c r="AQ190" i="25"/>
  <c r="AS190" i="25"/>
  <c r="AL191" i="25"/>
  <c r="AN191" i="25"/>
  <c r="AP191" i="25"/>
  <c r="AR191" i="25"/>
  <c r="AT191" i="25"/>
  <c r="AM192" i="25"/>
  <c r="AO192" i="25"/>
  <c r="AQ192" i="25"/>
  <c r="AS192" i="25"/>
  <c r="AL193" i="25"/>
  <c r="AN193" i="25"/>
  <c r="AP193" i="25"/>
  <c r="AR193" i="25"/>
  <c r="AT193" i="25"/>
  <c r="AM194" i="25"/>
  <c r="AO194" i="25"/>
  <c r="AQ194" i="25"/>
  <c r="AS194" i="25"/>
  <c r="AL195" i="25"/>
  <c r="AN195" i="25"/>
  <c r="AP195" i="25"/>
  <c r="AR195" i="25"/>
  <c r="AT195" i="25"/>
  <c r="AM196" i="25"/>
  <c r="AO196" i="25"/>
  <c r="AQ196" i="25"/>
  <c r="AS196" i="25"/>
  <c r="AL197" i="25"/>
  <c r="AN197" i="25"/>
  <c r="AP197" i="25"/>
  <c r="AR197" i="25"/>
  <c r="AT197" i="25"/>
  <c r="AM198" i="25"/>
  <c r="AO198" i="25"/>
  <c r="AQ198" i="25"/>
  <c r="AS198" i="25"/>
  <c r="AL199" i="25"/>
  <c r="AN199" i="25"/>
  <c r="AP199" i="25"/>
  <c r="AR199" i="25"/>
  <c r="AT199" i="25"/>
  <c r="AM200" i="25"/>
  <c r="AO200" i="25"/>
  <c r="AQ200" i="25"/>
  <c r="AS200" i="25"/>
  <c r="AL201" i="25"/>
  <c r="AN201" i="25"/>
  <c r="AP201" i="25"/>
  <c r="AR201" i="25"/>
  <c r="AT201" i="25"/>
  <c r="AO202" i="25"/>
  <c r="AQ202" i="25"/>
  <c r="AS202" i="25"/>
  <c r="AL203" i="25"/>
  <c r="AN203" i="25"/>
  <c r="AP203" i="25"/>
  <c r="AM204" i="25"/>
  <c r="AQ143" i="25"/>
  <c r="AL144" i="25"/>
  <c r="AP144" i="25"/>
  <c r="AT144" i="25"/>
  <c r="AO145" i="25"/>
  <c r="AS145" i="25"/>
  <c r="AN146" i="25"/>
  <c r="AR146" i="25"/>
  <c r="AM147" i="25"/>
  <c r="AQ147" i="25"/>
  <c r="AL148" i="25"/>
  <c r="AP148" i="25"/>
  <c r="AT148" i="25"/>
  <c r="AO149" i="25"/>
  <c r="AS149" i="25"/>
  <c r="AN150" i="25"/>
  <c r="AR150" i="25"/>
  <c r="AM151" i="25"/>
  <c r="AQ151" i="25"/>
  <c r="AL152" i="25"/>
  <c r="AP152" i="25"/>
  <c r="AT152" i="25"/>
  <c r="AO153" i="25"/>
  <c r="AS153" i="25"/>
  <c r="AN154" i="25"/>
  <c r="AR154" i="25"/>
  <c r="AM155" i="25"/>
  <c r="AQ155" i="25"/>
  <c r="AL156" i="25"/>
  <c r="AP156" i="25"/>
  <c r="AT156" i="25"/>
  <c r="AO157" i="25"/>
  <c r="AS157" i="25"/>
  <c r="AN158" i="25"/>
  <c r="AR158" i="25"/>
  <c r="AM159" i="25"/>
  <c r="AQ159" i="25"/>
  <c r="AL160" i="25"/>
  <c r="AP160" i="25"/>
  <c r="AT160" i="25"/>
  <c r="AO161" i="25"/>
  <c r="AS161" i="25"/>
  <c r="AN162" i="25"/>
  <c r="AR162" i="25"/>
  <c r="AM163" i="25"/>
  <c r="AQ163" i="25"/>
  <c r="AL164" i="25"/>
  <c r="AP164" i="25"/>
  <c r="AT164" i="25"/>
  <c r="AO165" i="25"/>
  <c r="AS165" i="25"/>
  <c r="AN166" i="25"/>
  <c r="AR166" i="25"/>
  <c r="AM167" i="25"/>
  <c r="AQ167" i="25"/>
  <c r="AL168" i="25"/>
  <c r="AP168" i="25"/>
  <c r="AT168" i="25"/>
  <c r="AO169" i="25"/>
  <c r="AS169" i="25"/>
  <c r="AN170" i="25"/>
  <c r="AR170" i="25"/>
  <c r="AM171" i="25"/>
  <c r="AQ171" i="25"/>
  <c r="AL172" i="25"/>
  <c r="AP172" i="25"/>
  <c r="AT172" i="25"/>
  <c r="AO173" i="25"/>
  <c r="AS173" i="25"/>
  <c r="AN174" i="25"/>
  <c r="AR174" i="25"/>
  <c r="AM175" i="25"/>
  <c r="AQ175" i="25"/>
  <c r="AL176" i="25"/>
  <c r="AP176" i="25"/>
  <c r="AT176" i="25"/>
  <c r="AO177" i="25"/>
  <c r="AS177" i="25"/>
  <c r="AN178" i="25"/>
  <c r="AR178" i="25"/>
  <c r="AM179" i="25"/>
  <c r="AQ179" i="25"/>
  <c r="AL180" i="25"/>
  <c r="AP180" i="25"/>
  <c r="AT180" i="25"/>
  <c r="AO181" i="25"/>
  <c r="AS181" i="25"/>
  <c r="AN182" i="25"/>
  <c r="AR182" i="25"/>
  <c r="AM183" i="25"/>
  <c r="AQ183" i="25"/>
  <c r="AL184" i="25"/>
  <c r="AP184" i="25"/>
  <c r="AT184" i="25"/>
  <c r="AO185" i="25"/>
  <c r="AS185" i="25"/>
  <c r="AN186" i="25"/>
  <c r="AR186" i="25"/>
  <c r="AM187" i="25"/>
  <c r="AQ187" i="25"/>
  <c r="AL188" i="25"/>
  <c r="AP188" i="25"/>
  <c r="AR188" i="25"/>
  <c r="AT188" i="25"/>
  <c r="AM189" i="25"/>
  <c r="AO189" i="25"/>
  <c r="AQ189" i="25"/>
  <c r="AS189" i="25"/>
  <c r="AL190" i="25"/>
  <c r="AN190" i="25"/>
  <c r="AP190" i="25"/>
  <c r="AR190" i="25"/>
  <c r="AT190" i="25"/>
  <c r="AM191" i="25"/>
  <c r="AO191" i="25"/>
  <c r="AQ191" i="25"/>
  <c r="AS191" i="25"/>
  <c r="AL192" i="25"/>
  <c r="AN192" i="25"/>
  <c r="AP192" i="25"/>
  <c r="AR192" i="25"/>
  <c r="AT192" i="25"/>
  <c r="AM193" i="25"/>
  <c r="AO193" i="25"/>
  <c r="AQ193" i="25"/>
  <c r="AS193" i="25"/>
  <c r="AL194" i="25"/>
  <c r="AN194" i="25"/>
  <c r="AP194" i="25"/>
  <c r="AR194" i="25"/>
  <c r="AT194" i="25"/>
  <c r="AM195" i="25"/>
  <c r="AO195" i="25"/>
  <c r="AQ195" i="25"/>
  <c r="AS195" i="25"/>
  <c r="AL196" i="25"/>
  <c r="AN196" i="25"/>
  <c r="AP196" i="25"/>
  <c r="AR196" i="25"/>
  <c r="AT196" i="25"/>
  <c r="AM197" i="25"/>
  <c r="AO197" i="25"/>
  <c r="AQ197" i="25"/>
  <c r="AS197" i="25"/>
  <c r="AL198" i="25"/>
  <c r="AN198" i="25"/>
  <c r="AP198" i="25"/>
  <c r="AR198" i="25"/>
  <c r="AT198" i="25"/>
  <c r="AM199" i="25"/>
  <c r="AO199" i="25"/>
  <c r="AQ199" i="25"/>
  <c r="AS199" i="25"/>
  <c r="AL200" i="25"/>
  <c r="AN200" i="25"/>
  <c r="AP200" i="25"/>
  <c r="AR200" i="25"/>
  <c r="AT200" i="25"/>
  <c r="AM201" i="25"/>
  <c r="AO201" i="25"/>
  <c r="AQ201" i="25"/>
  <c r="AS201" i="25"/>
  <c r="AL202" i="25"/>
  <c r="AN202" i="25"/>
  <c r="AP202" i="25"/>
  <c r="AR202" i="25"/>
  <c r="AT202" i="25"/>
  <c r="AM203" i="25"/>
  <c r="AO203" i="25"/>
  <c r="AQ203" i="25"/>
  <c r="AS203" i="25"/>
  <c r="AL204" i="25"/>
  <c r="AN204" i="25"/>
  <c r="AP204" i="25"/>
  <c r="AR204" i="25"/>
  <c r="AT204" i="25"/>
  <c r="AM205" i="25"/>
  <c r="AO205" i="25"/>
  <c r="AQ205" i="25"/>
  <c r="AS205" i="25"/>
  <c r="AL206" i="25"/>
  <c r="AN206" i="25"/>
  <c r="AP206" i="25"/>
  <c r="AR206" i="25"/>
  <c r="AT206" i="25"/>
  <c r="AM207" i="25"/>
  <c r="AO207" i="25"/>
  <c r="AQ207" i="25"/>
  <c r="AS207" i="25"/>
  <c r="AL208" i="25"/>
  <c r="AN208" i="25"/>
  <c r="AP208" i="25"/>
  <c r="AR208" i="25"/>
  <c r="AT208" i="25"/>
  <c r="AM209" i="25"/>
  <c r="AO209" i="25"/>
  <c r="AQ209" i="25"/>
  <c r="AS209" i="25"/>
  <c r="AL210" i="25"/>
  <c r="AN210" i="25"/>
  <c r="AP210" i="25"/>
  <c r="AR210" i="25"/>
  <c r="AT210" i="25"/>
  <c r="AM211" i="25"/>
  <c r="AO211" i="25"/>
  <c r="AQ211" i="25"/>
  <c r="AS211" i="25"/>
  <c r="AL212" i="25"/>
  <c r="AN212" i="25"/>
  <c r="AP212" i="25"/>
  <c r="AR212" i="25"/>
  <c r="AT212" i="25"/>
  <c r="AM213" i="25"/>
  <c r="AO213" i="25"/>
  <c r="AQ213" i="25"/>
  <c r="AS213" i="25"/>
  <c r="AL214" i="25"/>
  <c r="AN214" i="25"/>
  <c r="AP214" i="25"/>
  <c r="AR214" i="25"/>
  <c r="AT214" i="25"/>
  <c r="AM215" i="25"/>
  <c r="AO215" i="25"/>
  <c r="AQ215" i="25"/>
  <c r="AS215" i="25"/>
  <c r="AL216" i="25"/>
  <c r="AN216" i="25"/>
  <c r="AP216" i="25"/>
  <c r="AR216" i="25"/>
  <c r="AT216" i="25"/>
  <c r="AM217" i="25"/>
  <c r="AO217" i="25"/>
  <c r="AQ217" i="25"/>
  <c r="AS217" i="25"/>
  <c r="AL218" i="25"/>
  <c r="AN218" i="25"/>
  <c r="AP218" i="25"/>
  <c r="AR218" i="25"/>
  <c r="AT218" i="25"/>
  <c r="AM219" i="25"/>
  <c r="AO219" i="25"/>
  <c r="AQ219" i="25"/>
  <c r="AS219" i="25"/>
  <c r="AL220" i="25"/>
  <c r="AN220" i="25"/>
  <c r="AP220" i="25"/>
  <c r="AR220" i="25"/>
  <c r="AT220" i="25"/>
  <c r="AM221" i="25"/>
  <c r="AO221" i="25"/>
  <c r="AQ221" i="25"/>
  <c r="AS221" i="25"/>
  <c r="AL222" i="25"/>
  <c r="AN222" i="25"/>
  <c r="AP222" i="25"/>
  <c r="AR222" i="25"/>
  <c r="AT222" i="25"/>
  <c r="AM223" i="25"/>
  <c r="AO223" i="25"/>
  <c r="AQ223" i="25"/>
  <c r="AS223" i="25"/>
  <c r="AL224" i="25"/>
  <c r="AN224" i="25"/>
  <c r="AP224" i="25"/>
  <c r="AR224" i="25"/>
  <c r="AT224" i="25"/>
  <c r="AM225" i="25"/>
  <c r="AO225" i="25"/>
  <c r="AQ225" i="25"/>
  <c r="AS225" i="25"/>
  <c r="AL226" i="25"/>
  <c r="AN226" i="25"/>
  <c r="AP226" i="25"/>
  <c r="AR226" i="25"/>
  <c r="AT226" i="25"/>
  <c r="AM227" i="25"/>
  <c r="AO227" i="25"/>
  <c r="AQ227" i="25"/>
  <c r="AS227" i="25"/>
  <c r="AL228" i="25"/>
  <c r="AN228" i="25"/>
  <c r="AP228" i="25"/>
  <c r="AR228" i="25"/>
  <c r="AT228" i="25"/>
  <c r="AM229" i="25"/>
  <c r="AO229" i="25"/>
  <c r="AQ229" i="25"/>
  <c r="AS229" i="25"/>
  <c r="AL230" i="25"/>
  <c r="AN230" i="25"/>
  <c r="AP230" i="25"/>
  <c r="AR230" i="25"/>
  <c r="AT230" i="25"/>
  <c r="AM231" i="25"/>
  <c r="AO231" i="25"/>
  <c r="AQ231" i="25"/>
  <c r="AS231" i="25"/>
  <c r="AL232" i="25"/>
  <c r="AN232" i="25"/>
  <c r="AP232" i="25"/>
  <c r="AR232" i="25"/>
  <c r="AT232" i="25"/>
  <c r="AM233" i="25"/>
  <c r="AO233" i="25"/>
  <c r="AQ233" i="25"/>
  <c r="AS233" i="25"/>
  <c r="AL234" i="25"/>
  <c r="AN234" i="25"/>
  <c r="AP234" i="25"/>
  <c r="AR234" i="25"/>
  <c r="AT234" i="25"/>
  <c r="AM235" i="25"/>
  <c r="AO235" i="25"/>
  <c r="AQ235" i="25"/>
  <c r="AS235" i="25"/>
  <c r="AL236" i="25"/>
  <c r="AN236" i="25"/>
  <c r="AP236" i="25"/>
  <c r="AR236" i="25"/>
  <c r="AT236" i="25"/>
  <c r="AM237" i="25"/>
  <c r="AO237" i="25"/>
  <c r="AQ237" i="25"/>
  <c r="AS237" i="25"/>
  <c r="AL238" i="25"/>
  <c r="AN238" i="25"/>
  <c r="AP238" i="25"/>
  <c r="AR238" i="25"/>
  <c r="AT238" i="25"/>
  <c r="AM239" i="25"/>
  <c r="AO239" i="25"/>
  <c r="AQ239" i="25"/>
  <c r="AS239" i="25"/>
  <c r="AL240" i="25"/>
  <c r="AN240" i="25"/>
  <c r="AP240" i="25"/>
  <c r="AR240" i="25"/>
  <c r="AT240" i="25"/>
  <c r="AM241" i="25"/>
  <c r="AO241" i="25"/>
  <c r="AQ241" i="25"/>
  <c r="AS241" i="25"/>
  <c r="AL242" i="25"/>
  <c r="AN242" i="25"/>
  <c r="AP242" i="25"/>
  <c r="AR242" i="25"/>
  <c r="AT242" i="25"/>
  <c r="AM243" i="25"/>
  <c r="AO243" i="25"/>
  <c r="AQ243" i="25"/>
  <c r="AS243" i="25"/>
  <c r="AL244" i="25"/>
  <c r="AN244" i="25"/>
  <c r="AP244" i="25"/>
  <c r="AR244" i="25"/>
  <c r="AT244" i="25"/>
  <c r="AM245" i="25"/>
  <c r="AO245" i="25"/>
  <c r="AQ245" i="25"/>
  <c r="AS245" i="25"/>
  <c r="AL246" i="25"/>
  <c r="AN246" i="25"/>
  <c r="AP246" i="25"/>
  <c r="AR246" i="25"/>
  <c r="AT246" i="25"/>
  <c r="AM247" i="25"/>
  <c r="AO247" i="25"/>
  <c r="AQ247" i="25"/>
  <c r="AS247" i="25"/>
  <c r="AL248" i="25"/>
  <c r="AN248" i="25"/>
  <c r="AP248" i="25"/>
  <c r="AR248" i="25"/>
  <c r="AT248" i="25"/>
  <c r="AM249" i="25"/>
  <c r="AO249" i="25"/>
  <c r="AQ249" i="25"/>
  <c r="AS249" i="25"/>
  <c r="AL250" i="25"/>
  <c r="AN250" i="25"/>
  <c r="AP250" i="25"/>
  <c r="AR250" i="25"/>
  <c r="AT250" i="25"/>
  <c r="AM251" i="25"/>
  <c r="AO251" i="25"/>
  <c r="AQ251" i="25"/>
  <c r="AS251" i="25"/>
  <c r="AL252" i="25"/>
  <c r="AN252" i="25"/>
  <c r="AP252" i="25"/>
  <c r="AR252" i="25"/>
  <c r="AT252" i="25"/>
  <c r="AM253" i="25"/>
  <c r="AO253" i="25"/>
  <c r="AQ253" i="25"/>
  <c r="AS253" i="25"/>
  <c r="AL254" i="25"/>
  <c r="AN254" i="25"/>
  <c r="AP254" i="25"/>
  <c r="AR254" i="25"/>
  <c r="AT254" i="25"/>
  <c r="AM255" i="25"/>
  <c r="AO255" i="25"/>
  <c r="AQ255" i="25"/>
  <c r="AS255" i="25"/>
  <c r="AL256" i="25"/>
  <c r="AN256" i="25"/>
  <c r="AP256" i="25"/>
  <c r="AR256" i="25"/>
  <c r="AT256" i="25"/>
  <c r="AM257" i="25"/>
  <c r="AO257" i="25"/>
  <c r="AQ257" i="25"/>
  <c r="AS257" i="25"/>
  <c r="AL258" i="25"/>
  <c r="AN258" i="25"/>
  <c r="AP258" i="25"/>
  <c r="AR258" i="25"/>
  <c r="AT258" i="25"/>
  <c r="AM259" i="25"/>
  <c r="AO259" i="25"/>
  <c r="AQ259" i="25"/>
  <c r="AS259" i="25"/>
  <c r="AL260" i="25"/>
  <c r="AN260" i="25"/>
  <c r="AP260" i="25"/>
  <c r="AR260" i="25"/>
  <c r="AT260" i="25"/>
  <c r="AM261" i="25"/>
  <c r="AO261" i="25"/>
  <c r="AQ261" i="25"/>
  <c r="AS261" i="25"/>
  <c r="AL262" i="25"/>
  <c r="AN262" i="25"/>
  <c r="AP262" i="25"/>
  <c r="AR262" i="25"/>
  <c r="AT262" i="25"/>
  <c r="AM263" i="25"/>
  <c r="AO263" i="25"/>
  <c r="AQ263" i="25"/>
  <c r="AS263" i="25"/>
  <c r="AL264" i="25"/>
  <c r="AN264" i="25"/>
  <c r="AP264" i="25"/>
  <c r="AR264" i="25"/>
  <c r="AT264" i="25"/>
  <c r="AM265" i="25"/>
  <c r="AO265" i="25"/>
  <c r="AQ265" i="25"/>
  <c r="AS265" i="25"/>
  <c r="AL266" i="25"/>
  <c r="AN266" i="25"/>
  <c r="AP266" i="25"/>
  <c r="AR266" i="25"/>
  <c r="AT266" i="25"/>
  <c r="AM267" i="25"/>
  <c r="AO267" i="25"/>
  <c r="AQ267" i="25"/>
  <c r="AS267" i="25"/>
  <c r="AL268" i="25"/>
  <c r="AN268" i="25"/>
  <c r="AP268" i="25"/>
  <c r="AR268" i="25"/>
  <c r="AT268" i="25"/>
  <c r="AM269" i="25"/>
  <c r="AO269" i="25"/>
  <c r="AQ269" i="25"/>
  <c r="AS269" i="25"/>
  <c r="AL270" i="25"/>
  <c r="AN270" i="25"/>
  <c r="AP270" i="25"/>
  <c r="AR270" i="25"/>
  <c r="AT270" i="25"/>
  <c r="AM271" i="25"/>
  <c r="AO271" i="25"/>
  <c r="AQ271" i="25"/>
  <c r="AS271" i="25"/>
  <c r="AL272" i="25"/>
  <c r="AN272" i="25"/>
  <c r="AP272" i="25"/>
  <c r="AR272" i="25"/>
  <c r="AT272" i="25"/>
  <c r="AM273" i="25"/>
  <c r="AO273" i="25"/>
  <c r="AQ273" i="25"/>
  <c r="AS273" i="25"/>
  <c r="AL274" i="25"/>
  <c r="AN274" i="25"/>
  <c r="AP274" i="25"/>
  <c r="AR274" i="25"/>
  <c r="AT274" i="25"/>
  <c r="AM275" i="25"/>
  <c r="AO275" i="25"/>
  <c r="AQ275" i="25"/>
  <c r="AS275" i="25"/>
  <c r="AL276" i="25"/>
  <c r="AN276" i="25"/>
  <c r="AP276" i="25"/>
  <c r="AR276" i="25"/>
  <c r="AT276" i="25"/>
  <c r="AM277" i="25"/>
  <c r="AO277" i="25"/>
  <c r="AQ277" i="25"/>
  <c r="AS277" i="25"/>
  <c r="AL278" i="25"/>
  <c r="AN278" i="25"/>
  <c r="AP278" i="25"/>
  <c r="AR278" i="25"/>
  <c r="AT278" i="25"/>
  <c r="AM279" i="25"/>
  <c r="AO279" i="25"/>
  <c r="AQ279" i="25"/>
  <c r="AS279" i="25"/>
  <c r="AL280" i="25"/>
  <c r="AN280" i="25"/>
  <c r="AP280" i="25"/>
  <c r="AR280" i="25"/>
  <c r="AT280" i="25"/>
  <c r="AM281" i="25"/>
  <c r="AO281" i="25"/>
  <c r="AQ281" i="25"/>
  <c r="AS281" i="25"/>
  <c r="AL282" i="25"/>
  <c r="AN282" i="25"/>
  <c r="AP282" i="25"/>
  <c r="AR282" i="25"/>
  <c r="AT282" i="25"/>
  <c r="AM283" i="25"/>
  <c r="AO283" i="25"/>
  <c r="AQ283" i="25"/>
  <c r="AS283" i="25"/>
  <c r="AL284" i="25"/>
  <c r="AN284" i="25"/>
  <c r="AP284" i="25"/>
  <c r="AR284" i="25"/>
  <c r="AT284" i="25"/>
  <c r="AM285" i="25"/>
  <c r="AO285" i="25"/>
  <c r="AQ285" i="25"/>
  <c r="AS285" i="25"/>
  <c r="AL286" i="25"/>
  <c r="AN286" i="25"/>
  <c r="AP286" i="25"/>
  <c r="AR286" i="25"/>
  <c r="AT286" i="25"/>
  <c r="AM287" i="25"/>
  <c r="AO287" i="25"/>
  <c r="AQ287" i="25"/>
  <c r="AS287" i="25"/>
  <c r="AL288" i="25"/>
  <c r="AN288" i="25"/>
  <c r="AP288" i="25"/>
  <c r="AR288" i="25"/>
  <c r="AT288" i="25"/>
  <c r="AM289" i="25"/>
  <c r="AO289" i="25"/>
  <c r="AQ289" i="25"/>
  <c r="AS289" i="25"/>
  <c r="AL290" i="25"/>
  <c r="AN290" i="25"/>
  <c r="AP290" i="25"/>
  <c r="AR290" i="25"/>
  <c r="AT290" i="25"/>
  <c r="AM291" i="25"/>
  <c r="AO291" i="25"/>
  <c r="AQ291" i="25"/>
  <c r="AS291" i="25"/>
  <c r="AL292" i="25"/>
  <c r="AN292" i="25"/>
  <c r="AP292" i="25"/>
  <c r="AR292" i="25"/>
  <c r="AT292" i="25"/>
  <c r="AM293" i="25"/>
  <c r="AO293" i="25"/>
  <c r="AQ293" i="25"/>
  <c r="AS293" i="25"/>
  <c r="AL294" i="25"/>
  <c r="AN294" i="25"/>
  <c r="AP294" i="25"/>
  <c r="AR294" i="25"/>
  <c r="AT294" i="25"/>
  <c r="AM295" i="25"/>
  <c r="AO295" i="25"/>
  <c r="AQ295" i="25"/>
  <c r="AS295" i="25"/>
  <c r="AL296" i="25"/>
  <c r="AN296" i="25"/>
  <c r="AP296" i="25"/>
  <c r="AR296" i="25"/>
  <c r="AT296" i="25"/>
  <c r="AM297" i="25"/>
  <c r="AO297" i="25"/>
  <c r="AQ297" i="25"/>
  <c r="AS297" i="25"/>
  <c r="AT19" i="25"/>
  <c r="AT17" i="25"/>
  <c r="AS13" i="25"/>
  <c r="AS11" i="25"/>
  <c r="AR9" i="25"/>
  <c r="AL6" i="25"/>
  <c r="AO4" i="25"/>
  <c r="AL2" i="25"/>
  <c r="AM202" i="25"/>
  <c r="AR203" i="25"/>
  <c r="AT203" i="25"/>
  <c r="AO204" i="25"/>
  <c r="AO5" i="25"/>
  <c r="AR10" i="25"/>
  <c r="AT14" i="25"/>
  <c r="AQ18" i="25"/>
  <c r="AR297" i="25"/>
  <c r="AN297" i="25"/>
  <c r="AS296" i="25"/>
  <c r="AO296" i="25"/>
  <c r="AT295" i="25"/>
  <c r="AP295" i="25"/>
  <c r="AL295" i="25"/>
  <c r="AQ294" i="25"/>
  <c r="AM294" i="25"/>
  <c r="AR293" i="25"/>
  <c r="AN293" i="25"/>
  <c r="AS292" i="25"/>
  <c r="AO292" i="25"/>
  <c r="AT291" i="25"/>
  <c r="AP291" i="25"/>
  <c r="AL291" i="25"/>
  <c r="AQ290" i="25"/>
  <c r="AM290" i="25"/>
  <c r="AR289" i="25"/>
  <c r="AN289" i="25"/>
  <c r="AS288" i="25"/>
  <c r="AO288" i="25"/>
  <c r="AT287" i="25"/>
  <c r="AP287" i="25"/>
  <c r="AL287" i="25"/>
  <c r="AQ286" i="25"/>
  <c r="AM286" i="25"/>
  <c r="AR285" i="25"/>
  <c r="AN285" i="25"/>
  <c r="AS284" i="25"/>
  <c r="AO284" i="25"/>
  <c r="AT283" i="25"/>
  <c r="AP283" i="25"/>
  <c r="AL283" i="25"/>
  <c r="AQ282" i="25"/>
  <c r="AM282" i="25"/>
  <c r="AR281" i="25"/>
  <c r="AN281" i="25"/>
  <c r="AS280" i="25"/>
  <c r="AO280" i="25"/>
  <c r="AT279" i="25"/>
  <c r="AP279" i="25"/>
  <c r="AL279" i="25"/>
  <c r="AQ278" i="25"/>
  <c r="AM278" i="25"/>
  <c r="AR277" i="25"/>
  <c r="AN277" i="25"/>
  <c r="AS276" i="25"/>
  <c r="AO276" i="25"/>
  <c r="AT275" i="25"/>
  <c r="AP275" i="25"/>
  <c r="AL275" i="25"/>
  <c r="AQ274" i="25"/>
  <c r="AM274" i="25"/>
  <c r="AR273" i="25"/>
  <c r="AN273" i="25"/>
  <c r="AS272" i="25"/>
  <c r="AO272" i="25"/>
  <c r="AT271" i="25"/>
  <c r="AP271" i="25"/>
  <c r="AL271" i="25"/>
  <c r="AQ270" i="25"/>
  <c r="AM270" i="25"/>
  <c r="AR269" i="25"/>
  <c r="AN269" i="25"/>
  <c r="AS268" i="25"/>
  <c r="AO268" i="25"/>
  <c r="AT267" i="25"/>
  <c r="AP267" i="25"/>
  <c r="AL267" i="25"/>
  <c r="AQ266" i="25"/>
  <c r="AM266" i="25"/>
  <c r="AR265" i="25"/>
  <c r="AN265" i="25"/>
  <c r="AS264" i="25"/>
  <c r="AO264" i="25"/>
  <c r="AT263" i="25"/>
  <c r="AP263" i="25"/>
  <c r="AL263" i="25"/>
  <c r="AQ262" i="25"/>
  <c r="AM262" i="25"/>
  <c r="AR261" i="25"/>
  <c r="AN261" i="25"/>
  <c r="AS260" i="25"/>
  <c r="AO260" i="25"/>
  <c r="AT259" i="25"/>
  <c r="AP259" i="25"/>
  <c r="AL259" i="25"/>
  <c r="AQ258" i="25"/>
  <c r="AM258" i="25"/>
  <c r="AR257" i="25"/>
  <c r="AN257" i="25"/>
  <c r="AS256" i="25"/>
  <c r="AO256" i="25"/>
  <c r="AT255" i="25"/>
  <c r="AP255" i="25"/>
  <c r="AL255" i="25"/>
  <c r="AQ254" i="25"/>
  <c r="AM254" i="25"/>
  <c r="AR253" i="25"/>
  <c r="AN253" i="25"/>
  <c r="AS252" i="25"/>
  <c r="AO252" i="25"/>
  <c r="AT251" i="25"/>
  <c r="AP251" i="25"/>
  <c r="AL251" i="25"/>
  <c r="AQ250" i="25"/>
  <c r="AM250" i="25"/>
  <c r="AR249" i="25"/>
  <c r="AN249" i="25"/>
  <c r="AS248" i="25"/>
  <c r="AO248" i="25"/>
  <c r="AT247" i="25"/>
  <c r="AP247" i="25"/>
  <c r="AL247" i="25"/>
  <c r="AQ246" i="25"/>
  <c r="AM246" i="25"/>
  <c r="AR245" i="25"/>
  <c r="AN245" i="25"/>
  <c r="AS244" i="25"/>
  <c r="AO244" i="25"/>
  <c r="AT243" i="25"/>
  <c r="AP243" i="25"/>
  <c r="AL243" i="25"/>
  <c r="AQ242" i="25"/>
  <c r="AM242" i="25"/>
  <c r="AR241" i="25"/>
  <c r="AN241" i="25"/>
  <c r="AS240" i="25"/>
  <c r="AO240" i="25"/>
  <c r="AT239" i="25"/>
  <c r="AP239" i="25"/>
  <c r="AL239" i="25"/>
  <c r="AQ238" i="25"/>
  <c r="AM238" i="25"/>
  <c r="AR237" i="25"/>
  <c r="AN237" i="25"/>
  <c r="AS236" i="25"/>
  <c r="AO236" i="25"/>
  <c r="AT235" i="25"/>
  <c r="AP235" i="25"/>
  <c r="AL235" i="25"/>
  <c r="AQ234" i="25"/>
  <c r="AM234" i="25"/>
  <c r="AR233" i="25"/>
  <c r="AN233" i="25"/>
  <c r="AS232" i="25"/>
  <c r="AO232" i="25"/>
  <c r="AT231" i="25"/>
  <c r="AP231" i="25"/>
  <c r="AL231" i="25"/>
  <c r="AQ230" i="25"/>
  <c r="AM230" i="25"/>
  <c r="AR229" i="25"/>
  <c r="AN229" i="25"/>
  <c r="AS228" i="25"/>
  <c r="AO228" i="25"/>
  <c r="AT227" i="25"/>
  <c r="AP227" i="25"/>
  <c r="AL227" i="25"/>
  <c r="AQ226" i="25"/>
  <c r="AM226" i="25"/>
  <c r="AR225" i="25"/>
  <c r="AN225" i="25"/>
  <c r="AS224" i="25"/>
  <c r="AO224" i="25"/>
  <c r="AT223" i="25"/>
  <c r="AP223" i="25"/>
  <c r="AL223" i="25"/>
  <c r="AQ222" i="25"/>
  <c r="AM222" i="25"/>
  <c r="AR221" i="25"/>
  <c r="AN221" i="25"/>
  <c r="AS220" i="25"/>
  <c r="AO220" i="25"/>
  <c r="AT219" i="25"/>
  <c r="AP219" i="25"/>
  <c r="AL219" i="25"/>
  <c r="AQ218" i="25"/>
  <c r="AM218" i="25"/>
  <c r="AR217" i="25"/>
  <c r="AN217" i="25"/>
  <c r="AS216" i="25"/>
  <c r="AO216" i="25"/>
  <c r="AT215" i="25"/>
  <c r="AP215" i="25"/>
  <c r="AL215" i="25"/>
  <c r="AQ214" i="25"/>
  <c r="AM214" i="25"/>
  <c r="AR213" i="25"/>
  <c r="AN213" i="25"/>
  <c r="AS212" i="25"/>
  <c r="AO212" i="25"/>
  <c r="AT211" i="25"/>
  <c r="AP211" i="25"/>
  <c r="AL211" i="25"/>
  <c r="AQ210" i="25"/>
  <c r="AM210" i="25"/>
  <c r="AR209" i="25"/>
  <c r="AN209" i="25"/>
  <c r="AS208" i="25"/>
  <c r="AO208" i="25"/>
  <c r="AT207" i="25"/>
  <c r="AP207" i="25"/>
  <c r="AL207" i="25"/>
  <c r="AQ206" i="25"/>
  <c r="AM206" i="25"/>
  <c r="AR205" i="25"/>
  <c r="AN205" i="25"/>
  <c r="AS204" i="25"/>
  <c r="AT297" i="25"/>
  <c r="AP297" i="25"/>
  <c r="AL297" i="25"/>
  <c r="AQ296" i="25"/>
  <c r="AM296" i="25"/>
  <c r="AR295" i="25"/>
  <c r="AN295" i="25"/>
  <c r="AS294" i="25"/>
  <c r="AO294" i="25"/>
  <c r="AT293" i="25"/>
  <c r="AP293" i="25"/>
  <c r="AL293" i="25"/>
  <c r="AQ292" i="25"/>
  <c r="AM292" i="25"/>
  <c r="AR291" i="25"/>
  <c r="AN291" i="25"/>
  <c r="AS290" i="25"/>
  <c r="AO290" i="25"/>
  <c r="AT289" i="25"/>
  <c r="AP289" i="25"/>
  <c r="AL289" i="25"/>
  <c r="AQ288" i="25"/>
  <c r="AM288" i="25"/>
  <c r="AR287" i="25"/>
  <c r="AN287" i="25"/>
  <c r="AS286" i="25"/>
  <c r="AO286" i="25"/>
  <c r="AT285" i="25"/>
  <c r="AP285" i="25"/>
  <c r="AL285" i="25"/>
  <c r="AQ284" i="25"/>
  <c r="AM284" i="25"/>
  <c r="AR283" i="25"/>
  <c r="AN283" i="25"/>
  <c r="AS282" i="25"/>
  <c r="AO282" i="25"/>
  <c r="AT281" i="25"/>
  <c r="AP281" i="25"/>
  <c r="AL281" i="25"/>
  <c r="AQ280" i="25"/>
  <c r="AM280" i="25"/>
  <c r="AR279" i="25"/>
  <c r="AN279" i="25"/>
  <c r="AS278" i="25"/>
  <c r="AO278" i="25"/>
  <c r="AT277" i="25"/>
  <c r="AP277" i="25"/>
  <c r="AL277" i="25"/>
  <c r="AQ276" i="25"/>
  <c r="AM276" i="25"/>
  <c r="AR275" i="25"/>
  <c r="AN275" i="25"/>
  <c r="AS274" i="25"/>
  <c r="AO274" i="25"/>
  <c r="AT273" i="25"/>
  <c r="AP273" i="25"/>
  <c r="AL273" i="25"/>
  <c r="AQ272" i="25"/>
  <c r="AM272" i="25"/>
  <c r="AR271" i="25"/>
  <c r="AN271" i="25"/>
  <c r="AS270" i="25"/>
  <c r="AO270" i="25"/>
  <c r="AT269" i="25"/>
  <c r="AP269" i="25"/>
  <c r="AL269" i="25"/>
  <c r="AQ268" i="25"/>
  <c r="AM268" i="25"/>
  <c r="AR267" i="25"/>
  <c r="AN267" i="25"/>
  <c r="AS266" i="25"/>
  <c r="AO266" i="25"/>
  <c r="AT265" i="25"/>
  <c r="AP265" i="25"/>
  <c r="AL265" i="25"/>
  <c r="AQ264" i="25"/>
  <c r="AM264" i="25"/>
  <c r="AR263" i="25"/>
  <c r="AN263" i="25"/>
  <c r="AS262" i="25"/>
  <c r="AO262" i="25"/>
  <c r="AT261" i="25"/>
  <c r="AP261" i="25"/>
  <c r="AL261" i="25"/>
  <c r="AQ260" i="25"/>
  <c r="AM260" i="25"/>
  <c r="AR259" i="25"/>
  <c r="AN259" i="25"/>
  <c r="AS258" i="25"/>
  <c r="AO258" i="25"/>
  <c r="AT257" i="25"/>
  <c r="AP257" i="25"/>
  <c r="AL257" i="25"/>
  <c r="AQ256" i="25"/>
  <c r="AM256" i="25"/>
  <c r="AR255" i="25"/>
  <c r="AN255" i="25"/>
  <c r="AS254" i="25"/>
  <c r="AO254" i="25"/>
  <c r="AT253" i="25"/>
  <c r="AP253" i="25"/>
  <c r="AL253" i="25"/>
  <c r="AQ252" i="25"/>
  <c r="AM252" i="25"/>
  <c r="AR251" i="25"/>
  <c r="AN251" i="25"/>
  <c r="AS250" i="25"/>
  <c r="AO250" i="25"/>
  <c r="AT249" i="25"/>
  <c r="AP249" i="25"/>
  <c r="AL249" i="25"/>
  <c r="AQ248" i="25"/>
  <c r="AM248" i="25"/>
  <c r="AR247" i="25"/>
  <c r="AN247" i="25"/>
  <c r="AS246" i="25"/>
  <c r="AO246" i="25"/>
  <c r="AT245" i="25"/>
  <c r="AP245" i="25"/>
  <c r="AL245" i="25"/>
  <c r="AQ244" i="25"/>
  <c r="AM244" i="25"/>
  <c r="AR243" i="25"/>
  <c r="AN243" i="25"/>
  <c r="AS242" i="25"/>
  <c r="AO242" i="25"/>
  <c r="AT241" i="25"/>
  <c r="AP241" i="25"/>
  <c r="AL241" i="25"/>
  <c r="AQ240" i="25"/>
  <c r="AM240" i="25"/>
  <c r="AR239" i="25"/>
  <c r="AN239" i="25"/>
  <c r="AS238" i="25"/>
  <c r="AO238" i="25"/>
  <c r="AT237" i="25"/>
  <c r="AP237" i="25"/>
  <c r="AL237" i="25"/>
  <c r="AQ236" i="25"/>
  <c r="AM236" i="25"/>
  <c r="AR235" i="25"/>
  <c r="AN235" i="25"/>
  <c r="AS234" i="25"/>
  <c r="AO234" i="25"/>
  <c r="AT233" i="25"/>
  <c r="AP233" i="25"/>
  <c r="AL233" i="25"/>
  <c r="AQ232" i="25"/>
  <c r="AM232" i="25"/>
  <c r="AR231" i="25"/>
  <c r="AN231" i="25"/>
  <c r="AS230" i="25"/>
  <c r="AO230" i="25"/>
  <c r="AT229" i="25"/>
  <c r="AP229" i="25"/>
  <c r="AL229" i="25"/>
  <c r="AQ228" i="25"/>
  <c r="AM228" i="25"/>
  <c r="AR227" i="25"/>
  <c r="AN227" i="25"/>
  <c r="AS226" i="25"/>
  <c r="AO226" i="25"/>
  <c r="AT225" i="25"/>
  <c r="AP225" i="25"/>
  <c r="AL225" i="25"/>
  <c r="AQ224" i="25"/>
  <c r="AM224" i="25"/>
  <c r="AR223" i="25"/>
  <c r="AN223" i="25"/>
  <c r="AS222" i="25"/>
  <c r="AO222" i="25"/>
  <c r="AT221" i="25"/>
  <c r="AP221" i="25"/>
  <c r="AL221" i="25"/>
  <c r="AQ220" i="25"/>
  <c r="AM220" i="25"/>
  <c r="AR219" i="25"/>
  <c r="AN219" i="25"/>
  <c r="AS218" i="25"/>
  <c r="AO218" i="25"/>
  <c r="AT217" i="25"/>
  <c r="AP217" i="25"/>
  <c r="AL217" i="25"/>
  <c r="AQ216" i="25"/>
  <c r="AM216" i="25"/>
  <c r="AR215" i="25"/>
  <c r="AN215" i="25"/>
  <c r="AS214" i="25"/>
  <c r="AO214" i="25"/>
  <c r="AT213" i="25"/>
  <c r="AP213" i="25"/>
  <c r="AL213" i="25"/>
  <c r="AQ212" i="25"/>
  <c r="AM212" i="25"/>
  <c r="AR211" i="25"/>
  <c r="AN211" i="25"/>
  <c r="AS210" i="25"/>
  <c r="AO210" i="25"/>
  <c r="AT209" i="25"/>
  <c r="AP209" i="25"/>
  <c r="AL209" i="25"/>
  <c r="AQ208" i="25"/>
  <c r="AM208" i="25"/>
  <c r="AR207" i="25"/>
  <c r="AN207" i="25"/>
  <c r="AS206" i="25"/>
  <c r="AO206" i="25"/>
  <c r="AT205" i="25"/>
  <c r="AP205" i="25"/>
  <c r="AL205" i="25"/>
  <c r="AQ204" i="25"/>
  <c r="H41" i="25"/>
  <c r="AT37" i="25"/>
  <c r="AR37" i="25"/>
  <c r="AP37" i="25"/>
  <c r="AN37" i="25"/>
  <c r="AL37" i="25"/>
  <c r="AT36" i="25"/>
  <c r="AR36" i="25"/>
  <c r="AP36" i="25"/>
  <c r="AN36" i="25"/>
  <c r="AL36" i="25"/>
  <c r="AT35" i="25"/>
  <c r="AR35" i="25"/>
  <c r="AP35" i="25"/>
  <c r="AN35" i="25"/>
  <c r="AL35" i="25"/>
  <c r="AT34" i="25"/>
  <c r="AR34" i="25"/>
  <c r="AP34" i="25"/>
  <c r="AN34" i="25"/>
  <c r="AL34" i="25"/>
  <c r="AT33" i="25"/>
  <c r="AR33" i="25"/>
  <c r="AP33" i="25"/>
  <c r="AN33" i="25"/>
  <c r="AL33" i="25"/>
  <c r="AT32" i="25"/>
  <c r="AR32" i="25"/>
  <c r="AP32" i="25"/>
  <c r="AN32" i="25"/>
  <c r="AL32" i="25"/>
  <c r="AT31" i="25"/>
  <c r="AR31" i="25"/>
  <c r="AP31" i="25"/>
  <c r="AN31" i="25"/>
  <c r="AL31" i="25"/>
  <c r="AT30" i="25"/>
  <c r="AR30" i="25"/>
  <c r="AP30" i="25"/>
  <c r="AN30" i="25"/>
  <c r="AL30" i="25"/>
  <c r="AT29" i="25"/>
  <c r="AR29" i="25"/>
  <c r="AP29" i="25"/>
  <c r="AN29" i="25"/>
  <c r="AL29" i="25"/>
  <c r="AT28" i="25"/>
  <c r="AR28" i="25"/>
  <c r="AP28" i="25"/>
  <c r="AN28" i="25"/>
  <c r="AL28" i="25"/>
  <c r="AT27" i="25"/>
  <c r="AR27" i="25"/>
  <c r="AP27" i="25"/>
  <c r="AN27" i="25"/>
  <c r="AL27" i="25"/>
  <c r="AT26" i="25"/>
  <c r="AR26" i="25"/>
  <c r="AP26" i="25"/>
  <c r="AN26" i="25"/>
  <c r="AL26" i="25"/>
  <c r="AT25" i="25"/>
  <c r="AR25" i="25"/>
  <c r="AP25" i="25"/>
  <c r="AN25" i="25"/>
  <c r="AL25" i="25"/>
  <c r="AT24" i="25"/>
  <c r="AR24" i="25"/>
  <c r="AP24" i="25"/>
  <c r="AN24" i="25"/>
  <c r="AL24" i="25"/>
  <c r="AT23" i="25"/>
  <c r="AR23" i="25"/>
  <c r="AP23" i="25"/>
  <c r="AN23" i="25"/>
  <c r="AL23" i="25"/>
  <c r="AT22" i="25"/>
  <c r="AR22" i="25"/>
  <c r="AP22" i="25"/>
  <c r="AN22" i="25"/>
  <c r="AL22" i="25"/>
  <c r="AT21" i="25"/>
  <c r="AR21" i="25"/>
  <c r="AP21" i="25"/>
  <c r="AN21" i="25"/>
  <c r="AS37" i="25"/>
  <c r="AQ37" i="25"/>
  <c r="AO37" i="25"/>
  <c r="AM37" i="25"/>
  <c r="AS36" i="25"/>
  <c r="AQ36" i="25"/>
  <c r="AO36" i="25"/>
  <c r="AM36" i="25"/>
  <c r="AS35" i="25"/>
  <c r="AQ35" i="25"/>
  <c r="AO35" i="25"/>
  <c r="AM35" i="25"/>
  <c r="AS34" i="25"/>
  <c r="AQ34" i="25"/>
  <c r="AO34" i="25"/>
  <c r="AM34" i="25"/>
  <c r="AS33" i="25"/>
  <c r="AQ33" i="25"/>
  <c r="AO33" i="25"/>
  <c r="AM33" i="25"/>
  <c r="AS32" i="25"/>
  <c r="AQ32" i="25"/>
  <c r="AO32" i="25"/>
  <c r="AM32" i="25"/>
  <c r="AS31" i="25"/>
  <c r="AQ31" i="25"/>
  <c r="AO31" i="25"/>
  <c r="AM31" i="25"/>
  <c r="AS30" i="25"/>
  <c r="AQ30" i="25"/>
  <c r="AO30" i="25"/>
  <c r="AM30" i="25"/>
  <c r="AS29" i="25"/>
  <c r="AQ29" i="25"/>
  <c r="AO29" i="25"/>
  <c r="AM29" i="25"/>
  <c r="AS28" i="25"/>
  <c r="AQ28" i="25"/>
  <c r="AO28" i="25"/>
  <c r="AM28" i="25"/>
  <c r="AS27" i="25"/>
  <c r="AQ27" i="25"/>
  <c r="AO27" i="25"/>
  <c r="AM27" i="25"/>
  <c r="AS26" i="25"/>
  <c r="AQ26" i="25"/>
  <c r="AO26" i="25"/>
  <c r="AM26" i="25"/>
  <c r="AS25" i="25"/>
  <c r="AQ25" i="25"/>
  <c r="AO25" i="25"/>
  <c r="AM25" i="25"/>
  <c r="AS24" i="25"/>
  <c r="AQ24" i="25"/>
  <c r="AO24" i="25"/>
  <c r="AM24" i="25"/>
  <c r="AS23" i="25"/>
  <c r="AQ23" i="25"/>
  <c r="AO23" i="25"/>
  <c r="AM23" i="25"/>
  <c r="AS22" i="25"/>
  <c r="AQ22" i="25"/>
  <c r="AO22" i="25"/>
  <c r="AM22" i="25"/>
  <c r="AS21" i="25"/>
  <c r="AQ21" i="25"/>
  <c r="AM21" i="25"/>
  <c r="AS20" i="25"/>
  <c r="AQ20" i="25"/>
  <c r="AO20" i="25"/>
  <c r="AM20" i="25"/>
  <c r="AQ19" i="25"/>
  <c r="AO19" i="25"/>
  <c r="AM19" i="25"/>
  <c r="AS18" i="25"/>
  <c r="AO18" i="25"/>
  <c r="AM18" i="25"/>
  <c r="AS17" i="25"/>
  <c r="AQ17" i="25"/>
  <c r="AO17" i="25"/>
  <c r="AM17" i="25"/>
  <c r="AS16" i="25"/>
  <c r="AO16" i="25"/>
  <c r="AM16" i="25"/>
  <c r="AS15" i="25"/>
  <c r="AQ15" i="25"/>
  <c r="AO15" i="25"/>
  <c r="AM15" i="25"/>
  <c r="AQ14" i="25"/>
  <c r="AO14" i="25"/>
  <c r="AM14" i="25"/>
  <c r="AQ13" i="25"/>
  <c r="AO13" i="25"/>
  <c r="AM13" i="25"/>
  <c r="AO12" i="25"/>
  <c r="AM12" i="25"/>
  <c r="AQ11" i="25"/>
  <c r="AO11" i="25"/>
  <c r="AM11" i="25"/>
  <c r="AS10" i="25"/>
  <c r="AQ10" i="25"/>
  <c r="AM10" i="25"/>
  <c r="AS9" i="25"/>
  <c r="AQ9" i="25"/>
  <c r="AO9" i="25"/>
  <c r="AM9" i="25"/>
  <c r="AS8" i="25"/>
  <c r="AQ8" i="25"/>
  <c r="AO8" i="25"/>
  <c r="AS7" i="25"/>
  <c r="AQ7" i="25"/>
  <c r="AO7" i="25"/>
  <c r="AM7" i="25"/>
  <c r="AS6" i="25"/>
  <c r="AQ6" i="25"/>
  <c r="AO6" i="25"/>
  <c r="AM6" i="25"/>
  <c r="AS5" i="25"/>
  <c r="AQ5" i="25"/>
  <c r="AM5" i="25"/>
  <c r="AS4" i="25"/>
  <c r="AQ4" i="25"/>
  <c r="AM4" i="25"/>
  <c r="AQ3" i="25"/>
  <c r="AO3" i="25"/>
  <c r="AM3" i="25"/>
  <c r="AQ2" i="25"/>
  <c r="AO21" i="25"/>
  <c r="AL21" i="25"/>
  <c r="AT20" i="25"/>
  <c r="AR20" i="25"/>
  <c r="AP20" i="25"/>
  <c r="AN20" i="25"/>
  <c r="AL20" i="25"/>
  <c r="AR19" i="25"/>
  <c r="AP19" i="25"/>
  <c r="AN19" i="25"/>
  <c r="AL19" i="25"/>
  <c r="AT18" i="25"/>
  <c r="AR18" i="25"/>
  <c r="AP18" i="25"/>
  <c r="AN18" i="25"/>
  <c r="AL18" i="25"/>
  <c r="AR17" i="25"/>
  <c r="AP17" i="25"/>
  <c r="AN17" i="25"/>
  <c r="AL17" i="25"/>
  <c r="AT16" i="25"/>
  <c r="AP16" i="25"/>
  <c r="AN16" i="25"/>
  <c r="AL16" i="25"/>
  <c r="AR15" i="25"/>
  <c r="AP15" i="25"/>
  <c r="AN15" i="25"/>
  <c r="AL15" i="25"/>
  <c r="AR14" i="25"/>
  <c r="AP14" i="25"/>
  <c r="AN14" i="25"/>
  <c r="AL14" i="25"/>
  <c r="AT13" i="25"/>
  <c r="AP13" i="25"/>
  <c r="AN13" i="25"/>
  <c r="AL13" i="25"/>
  <c r="AT12" i="25"/>
  <c r="AR12" i="25"/>
  <c r="AP12" i="25"/>
  <c r="AN12" i="25"/>
  <c r="AL12" i="25"/>
  <c r="AT11" i="25"/>
  <c r="AR11" i="25"/>
  <c r="AN11" i="25"/>
  <c r="AL11" i="25"/>
  <c r="AT10" i="25"/>
  <c r="AP10" i="25"/>
  <c r="AN10" i="25"/>
  <c r="AL10" i="25"/>
  <c r="AT9" i="25"/>
  <c r="AP9" i="25"/>
  <c r="AL9" i="25"/>
  <c r="AT8" i="25"/>
  <c r="AP8" i="25"/>
  <c r="AN8" i="25"/>
  <c r="AL8" i="25"/>
  <c r="AT7" i="25"/>
  <c r="AR7" i="25"/>
  <c r="AP7" i="25"/>
  <c r="AN7" i="25"/>
  <c r="AT6" i="25"/>
  <c r="AR6" i="25"/>
  <c r="AP6" i="25"/>
  <c r="AN6" i="25"/>
  <c r="AT5" i="25"/>
  <c r="AR5" i="25"/>
  <c r="AP5" i="25"/>
  <c r="AN5" i="25"/>
  <c r="AL5" i="25"/>
  <c r="AT4" i="25"/>
  <c r="AP4" i="25"/>
  <c r="AN4" i="25"/>
  <c r="AL4" i="25"/>
  <c r="AT3" i="25"/>
  <c r="AR3" i="25"/>
  <c r="AP3" i="25"/>
  <c r="AN3" i="25"/>
  <c r="AT2" i="25"/>
  <c r="AR2" i="25"/>
  <c r="AP2" i="25"/>
  <c r="AM2" i="25"/>
  <c r="AO2" i="25"/>
  <c r="S31" i="18"/>
  <c r="S30" i="18"/>
  <c r="S29" i="18"/>
  <c r="S28" i="18"/>
  <c r="R31" i="18"/>
  <c r="R30" i="18"/>
  <c r="R29" i="18"/>
  <c r="R28" i="18"/>
  <c r="R27" i="18"/>
  <c r="Q30" i="18"/>
  <c r="Q31" i="18"/>
  <c r="P31" i="18"/>
  <c r="P30" i="18"/>
  <c r="Q29" i="18"/>
  <c r="P29" i="18"/>
  <c r="Q28" i="18"/>
  <c r="P28" i="18"/>
  <c r="S27" i="18"/>
  <c r="Q27" i="18"/>
  <c r="P27" i="18"/>
  <c r="S26" i="18"/>
  <c r="R26" i="18"/>
  <c r="Q26" i="18"/>
  <c r="P26" i="18"/>
  <c r="S25" i="18"/>
  <c r="R25" i="18"/>
  <c r="Q25" i="18"/>
  <c r="P25" i="18"/>
  <c r="S24" i="18"/>
  <c r="R24" i="18"/>
  <c r="Q24" i="18"/>
  <c r="P24" i="18"/>
  <c r="S23" i="18"/>
  <c r="R23" i="18"/>
  <c r="Q23" i="18"/>
  <c r="P23" i="18"/>
  <c r="S22" i="18"/>
  <c r="R22" i="18"/>
  <c r="Q22" i="18"/>
  <c r="P22" i="18"/>
  <c r="S21" i="18"/>
  <c r="R21" i="18"/>
  <c r="Q21" i="18"/>
  <c r="P21" i="18"/>
  <c r="S20" i="18"/>
  <c r="R20" i="18"/>
  <c r="Q20" i="18"/>
  <c r="P20" i="18"/>
  <c r="S19" i="18"/>
  <c r="R19" i="18"/>
  <c r="P19" i="18"/>
  <c r="Q19" i="18"/>
  <c r="S18" i="18"/>
  <c r="R18" i="18"/>
  <c r="Q18" i="18"/>
  <c r="P18" i="18"/>
  <c r="S17" i="18"/>
  <c r="R17" i="18"/>
  <c r="Q17" i="18"/>
  <c r="P17" i="18"/>
  <c r="S16" i="18"/>
  <c r="R16" i="18"/>
  <c r="Q16" i="18"/>
  <c r="P16" i="18"/>
  <c r="S15" i="18"/>
  <c r="R15" i="18"/>
  <c r="Q15" i="18"/>
  <c r="P15" i="18"/>
  <c r="S14" i="18"/>
  <c r="R14" i="18"/>
  <c r="Q14" i="18"/>
  <c r="P14" i="18"/>
  <c r="S13" i="18"/>
  <c r="R13" i="18"/>
  <c r="Q13" i="18"/>
  <c r="P13" i="18"/>
  <c r="S12" i="18"/>
  <c r="R12" i="18"/>
  <c r="Q12" i="18"/>
  <c r="P12" i="18"/>
  <c r="S11" i="18"/>
  <c r="R11" i="18"/>
  <c r="Q11" i="18"/>
  <c r="P11" i="18"/>
  <c r="S10" i="18"/>
  <c r="R10" i="18"/>
  <c r="Q10" i="18"/>
  <c r="P10" i="18"/>
  <c r="S8" i="18"/>
  <c r="R8" i="18"/>
  <c r="Q8" i="18"/>
  <c r="P8" i="18"/>
  <c r="S7" i="18"/>
  <c r="R7" i="18"/>
  <c r="Q7" i="18"/>
  <c r="P7" i="18"/>
  <c r="S6" i="18"/>
  <c r="R6" i="18"/>
  <c r="Q6" i="18"/>
  <c r="P6" i="18"/>
  <c r="S5" i="18"/>
  <c r="R5" i="18"/>
  <c r="Q5" i="18"/>
  <c r="P5" i="18"/>
  <c r="S4" i="18"/>
  <c r="R4" i="18"/>
  <c r="Q4" i="18"/>
  <c r="P4" i="18"/>
  <c r="O6" i="2"/>
  <c r="I6" i="14"/>
  <c r="I7" i="14"/>
  <c r="I9" i="14"/>
  <c r="I10" i="14"/>
  <c r="I11" i="14"/>
  <c r="I13" i="14"/>
  <c r="I14" i="14"/>
  <c r="I15" i="14"/>
  <c r="I16" i="14"/>
  <c r="I17" i="14"/>
  <c r="I18" i="14"/>
  <c r="I20" i="14"/>
  <c r="I21" i="14"/>
  <c r="I22" i="14"/>
  <c r="I24" i="14"/>
  <c r="I25" i="14"/>
  <c r="I26" i="14"/>
  <c r="I28" i="14"/>
  <c r="I29" i="14"/>
  <c r="I31" i="14"/>
  <c r="I32" i="14"/>
  <c r="I33" i="14"/>
  <c r="I34" i="14"/>
  <c r="I36" i="14"/>
  <c r="I37" i="14"/>
  <c r="I38" i="14"/>
  <c r="I39" i="14"/>
  <c r="I41" i="14"/>
  <c r="I43" i="14"/>
  <c r="I44" i="14"/>
  <c r="I45" i="14"/>
  <c r="I5" i="14"/>
  <c r="H6" i="14"/>
  <c r="H7" i="14"/>
  <c r="H9" i="14"/>
  <c r="H10" i="14"/>
  <c r="H11" i="14"/>
  <c r="H13" i="14"/>
  <c r="H14" i="14"/>
  <c r="H15" i="14"/>
  <c r="H16" i="14"/>
  <c r="H17" i="14"/>
  <c r="H18" i="14"/>
  <c r="H20" i="14"/>
  <c r="H21" i="14"/>
  <c r="H22" i="14"/>
  <c r="H24" i="14"/>
  <c r="H25" i="14"/>
  <c r="H26" i="14"/>
  <c r="H28" i="14"/>
  <c r="H29" i="14"/>
  <c r="H31" i="14"/>
  <c r="H32" i="14"/>
  <c r="H33" i="14"/>
  <c r="H34" i="14"/>
  <c r="H36" i="14"/>
  <c r="H37" i="14"/>
  <c r="H38" i="14"/>
  <c r="H39" i="14"/>
  <c r="H41" i="14"/>
  <c r="H43" i="14"/>
  <c r="H44" i="14"/>
  <c r="H45" i="14"/>
  <c r="H5" i="14"/>
  <c r="K6" i="14"/>
  <c r="K7" i="14"/>
  <c r="K9" i="14"/>
  <c r="K10" i="14"/>
  <c r="K11" i="14"/>
  <c r="K13" i="14"/>
  <c r="K14" i="14"/>
  <c r="K15" i="14"/>
  <c r="K16" i="14"/>
  <c r="K17" i="14"/>
  <c r="K18" i="14"/>
  <c r="K20" i="14"/>
  <c r="K21" i="14"/>
  <c r="K22" i="14"/>
  <c r="K24" i="14"/>
  <c r="K25" i="14"/>
  <c r="K26" i="14"/>
  <c r="K28" i="14"/>
  <c r="K29" i="14"/>
  <c r="K31" i="14"/>
  <c r="K32" i="14"/>
  <c r="K33" i="14"/>
  <c r="K34" i="14"/>
  <c r="K36" i="14"/>
  <c r="K37" i="14"/>
  <c r="K38" i="14"/>
  <c r="K39" i="14"/>
  <c r="K41" i="14"/>
  <c r="K43" i="14"/>
  <c r="K44" i="14"/>
  <c r="K45" i="14"/>
  <c r="K5" i="14"/>
  <c r="J6" i="14"/>
  <c r="J7" i="14"/>
  <c r="J9" i="14"/>
  <c r="J10" i="14"/>
  <c r="J11" i="14"/>
  <c r="J13" i="14"/>
  <c r="J14" i="14"/>
  <c r="J15" i="14"/>
  <c r="J16" i="14"/>
  <c r="J17" i="14"/>
  <c r="J18" i="14"/>
  <c r="J20" i="14"/>
  <c r="J21" i="14"/>
  <c r="J22" i="14"/>
  <c r="J24" i="14"/>
  <c r="J25" i="14"/>
  <c r="J26" i="14"/>
  <c r="J28" i="14"/>
  <c r="J29" i="14"/>
  <c r="J31" i="14"/>
  <c r="J32" i="14"/>
  <c r="J33" i="14"/>
  <c r="J34" i="14"/>
  <c r="J36" i="14"/>
  <c r="J37" i="14"/>
  <c r="J38" i="14"/>
  <c r="J39" i="14"/>
  <c r="J41" i="14"/>
  <c r="J43" i="14"/>
  <c r="J44" i="14"/>
  <c r="J45" i="14"/>
  <c r="J5" i="14"/>
  <c r="H6" i="12"/>
  <c r="I6" i="12"/>
  <c r="J6" i="12"/>
  <c r="K6" i="12"/>
  <c r="H8" i="12"/>
  <c r="I8" i="12"/>
  <c r="J8" i="12"/>
  <c r="K8" i="12"/>
  <c r="H9" i="12"/>
  <c r="I9" i="12"/>
  <c r="J9" i="12"/>
  <c r="K9" i="12"/>
  <c r="H10" i="12"/>
  <c r="I10" i="12"/>
  <c r="J10" i="12"/>
  <c r="K10" i="12"/>
  <c r="H11" i="12"/>
  <c r="I11" i="12"/>
  <c r="J11" i="12"/>
  <c r="K11" i="12"/>
  <c r="H12" i="12"/>
  <c r="I12" i="12"/>
  <c r="J12" i="12"/>
  <c r="K12" i="12"/>
  <c r="H13" i="12"/>
  <c r="I13" i="12"/>
  <c r="J13" i="12"/>
  <c r="K13" i="12"/>
  <c r="H14" i="12"/>
  <c r="I14" i="12"/>
  <c r="J14" i="12"/>
  <c r="K14" i="12"/>
  <c r="H15" i="12"/>
  <c r="I15" i="12"/>
  <c r="J15" i="12"/>
  <c r="K15" i="12"/>
  <c r="H17" i="12"/>
  <c r="I17" i="12"/>
  <c r="J17" i="12"/>
  <c r="K17" i="12"/>
  <c r="H18" i="12"/>
  <c r="I18" i="12"/>
  <c r="J18" i="12"/>
  <c r="K18" i="12"/>
  <c r="H19" i="12"/>
  <c r="I19" i="12"/>
  <c r="J19" i="12"/>
  <c r="K19" i="12"/>
  <c r="H20" i="12"/>
  <c r="I20" i="12"/>
  <c r="J20" i="12"/>
  <c r="K20" i="12"/>
  <c r="H21" i="12"/>
  <c r="I21" i="12"/>
  <c r="J21" i="12"/>
  <c r="K21" i="12"/>
  <c r="H22" i="12"/>
  <c r="I22" i="12"/>
  <c r="J22" i="12"/>
  <c r="K22" i="12"/>
  <c r="H24" i="12"/>
  <c r="I24" i="12"/>
  <c r="J24" i="12"/>
  <c r="K24" i="12"/>
  <c r="H25" i="12"/>
  <c r="I25" i="12"/>
  <c r="J25" i="12"/>
  <c r="K25" i="12"/>
  <c r="H26" i="12"/>
  <c r="I26" i="12"/>
  <c r="J26" i="12"/>
  <c r="K26" i="12"/>
  <c r="H27" i="12"/>
  <c r="I27" i="12"/>
  <c r="J27" i="12"/>
  <c r="K27" i="12"/>
  <c r="H28" i="12"/>
  <c r="I28" i="12"/>
  <c r="J28" i="12"/>
  <c r="K28" i="12"/>
  <c r="H29" i="12"/>
  <c r="I29" i="12"/>
  <c r="J29" i="12"/>
  <c r="K29" i="12"/>
  <c r="H31" i="12"/>
  <c r="I31" i="12"/>
  <c r="J31" i="12"/>
  <c r="K31" i="12"/>
  <c r="H32" i="12"/>
  <c r="I32" i="12"/>
  <c r="J32" i="12"/>
  <c r="K32" i="12"/>
  <c r="H33" i="12"/>
  <c r="I33" i="12"/>
  <c r="J33" i="12"/>
  <c r="K33" i="12"/>
  <c r="H34" i="12"/>
  <c r="I34" i="12"/>
  <c r="J34" i="12"/>
  <c r="K34" i="12"/>
  <c r="H35" i="12"/>
  <c r="I35" i="12"/>
  <c r="J35" i="12"/>
  <c r="K35" i="12"/>
  <c r="H36" i="12"/>
  <c r="I36" i="12"/>
  <c r="J36" i="12"/>
  <c r="K36" i="12"/>
  <c r="H37" i="12"/>
  <c r="I37" i="12"/>
  <c r="J37" i="12"/>
  <c r="K37" i="12"/>
  <c r="H38" i="12"/>
  <c r="I38" i="12"/>
  <c r="J38" i="12"/>
  <c r="K38" i="12"/>
  <c r="H39" i="12"/>
  <c r="I39" i="12"/>
  <c r="J39" i="12"/>
  <c r="K39" i="12"/>
  <c r="H40" i="12"/>
  <c r="I40" i="12"/>
  <c r="J40" i="12"/>
  <c r="K40" i="12"/>
  <c r="H41" i="12"/>
  <c r="I41" i="12"/>
  <c r="J41" i="12"/>
  <c r="K41" i="12"/>
  <c r="H43" i="12"/>
  <c r="I43" i="12"/>
  <c r="J43" i="12"/>
  <c r="K43" i="12"/>
  <c r="H44" i="12"/>
  <c r="I44" i="12"/>
  <c r="J44" i="12"/>
  <c r="K44" i="12"/>
  <c r="H45" i="12"/>
  <c r="I45" i="12"/>
  <c r="J45" i="12"/>
  <c r="K45" i="12"/>
  <c r="H46" i="12"/>
  <c r="I46" i="12"/>
  <c r="J46" i="12"/>
  <c r="K46" i="12"/>
  <c r="H47" i="12"/>
  <c r="I47" i="12"/>
  <c r="J47" i="12"/>
  <c r="K47" i="12"/>
  <c r="H48" i="12"/>
  <c r="I48" i="12"/>
  <c r="J48" i="12"/>
  <c r="K48" i="12"/>
  <c r="H49" i="12"/>
  <c r="I49" i="12"/>
  <c r="J49" i="12"/>
  <c r="K49" i="12"/>
  <c r="H50" i="12"/>
  <c r="I50" i="12"/>
  <c r="J50" i="12"/>
  <c r="K50" i="12"/>
  <c r="H51" i="12"/>
  <c r="I51" i="12"/>
  <c r="J51" i="12"/>
  <c r="K51" i="12"/>
  <c r="H52" i="12"/>
  <c r="I52" i="12"/>
  <c r="J52" i="12"/>
  <c r="K52" i="12"/>
  <c r="H53" i="12"/>
  <c r="I53" i="12"/>
  <c r="J53" i="12"/>
  <c r="K53" i="12"/>
  <c r="H54" i="12"/>
  <c r="I54" i="12"/>
  <c r="J54" i="12"/>
  <c r="K54" i="12"/>
  <c r="H55" i="12"/>
  <c r="I55" i="12"/>
  <c r="J55" i="12"/>
  <c r="K55" i="12"/>
  <c r="H56" i="12"/>
  <c r="I56" i="12"/>
  <c r="J56" i="12"/>
  <c r="K56" i="12"/>
  <c r="H58" i="12"/>
  <c r="I58" i="12"/>
  <c r="J58" i="12"/>
  <c r="K58" i="12"/>
  <c r="H59" i="12"/>
  <c r="I59" i="12"/>
  <c r="J59" i="12"/>
  <c r="K59" i="12"/>
  <c r="H60" i="12"/>
  <c r="I60" i="12"/>
  <c r="J60" i="12"/>
  <c r="K60" i="12"/>
  <c r="H61" i="12"/>
  <c r="I61" i="12"/>
  <c r="J61" i="12"/>
  <c r="K61" i="12"/>
  <c r="H62" i="12"/>
  <c r="I62" i="12"/>
  <c r="J62" i="12"/>
  <c r="K62" i="12"/>
  <c r="H63" i="12"/>
  <c r="I63" i="12"/>
  <c r="J63" i="12"/>
  <c r="K63" i="12"/>
  <c r="H64" i="12"/>
  <c r="I64" i="12"/>
  <c r="J64" i="12"/>
  <c r="K64" i="12"/>
  <c r="H66" i="12"/>
  <c r="I66" i="12"/>
  <c r="J66" i="12"/>
  <c r="K66" i="12"/>
  <c r="H67" i="12"/>
  <c r="I67" i="12"/>
  <c r="J67" i="12"/>
  <c r="K67" i="12"/>
  <c r="H68" i="12"/>
  <c r="I68" i="12"/>
  <c r="J68" i="12"/>
  <c r="K68" i="12"/>
  <c r="H69" i="12"/>
  <c r="I69" i="12"/>
  <c r="J69" i="12"/>
  <c r="K69" i="12"/>
  <c r="H70" i="12"/>
  <c r="I70" i="12"/>
  <c r="J70" i="12"/>
  <c r="K70" i="12"/>
  <c r="H71" i="12"/>
  <c r="I71" i="12"/>
  <c r="J71" i="12"/>
  <c r="K71" i="12"/>
  <c r="H72" i="12"/>
  <c r="I72" i="12"/>
  <c r="J72" i="12"/>
  <c r="K72" i="12"/>
  <c r="H73" i="12"/>
  <c r="I73" i="12"/>
  <c r="J73" i="12"/>
  <c r="K73" i="12"/>
  <c r="H74" i="12"/>
  <c r="I74" i="12"/>
  <c r="J74" i="12"/>
  <c r="K74" i="12"/>
  <c r="H75" i="12"/>
  <c r="I75" i="12"/>
  <c r="J75" i="12"/>
  <c r="K75" i="12"/>
  <c r="H76" i="12"/>
  <c r="I76" i="12"/>
  <c r="J76" i="12"/>
  <c r="K76" i="12"/>
  <c r="H78" i="12"/>
  <c r="I78" i="12"/>
  <c r="J78" i="12"/>
  <c r="K78" i="12"/>
  <c r="H79" i="12"/>
  <c r="I79" i="12"/>
  <c r="J79" i="12"/>
  <c r="K79" i="12"/>
  <c r="H80" i="12"/>
  <c r="I80" i="12"/>
  <c r="J80" i="12"/>
  <c r="K80" i="12"/>
  <c r="H81" i="12"/>
  <c r="I81" i="12"/>
  <c r="J81" i="12"/>
  <c r="K81" i="12"/>
  <c r="H82" i="12"/>
  <c r="I82" i="12"/>
  <c r="J82" i="12"/>
  <c r="K82" i="12"/>
  <c r="H83" i="12"/>
  <c r="I83" i="12"/>
  <c r="J83" i="12"/>
  <c r="K83" i="12"/>
  <c r="H84" i="12"/>
  <c r="I84" i="12"/>
  <c r="J84" i="12"/>
  <c r="K84" i="12"/>
  <c r="H85" i="12"/>
  <c r="I85" i="12"/>
  <c r="J85" i="12"/>
  <c r="K85" i="12"/>
  <c r="H86" i="12"/>
  <c r="I86" i="12"/>
  <c r="J86" i="12"/>
  <c r="K86" i="12"/>
  <c r="H87" i="12"/>
  <c r="I87" i="12"/>
  <c r="J87" i="12"/>
  <c r="K87" i="12"/>
  <c r="H89" i="12"/>
  <c r="I89" i="12"/>
  <c r="J89" i="12"/>
  <c r="K89" i="12"/>
  <c r="H90" i="12"/>
  <c r="I90" i="12"/>
  <c r="J90" i="12"/>
  <c r="K90" i="12"/>
  <c r="H91" i="12"/>
  <c r="I91" i="12"/>
  <c r="J91" i="12"/>
  <c r="K91" i="12"/>
  <c r="H92" i="12"/>
  <c r="I92" i="12"/>
  <c r="J92" i="12"/>
  <c r="K92" i="12"/>
  <c r="H93" i="12"/>
  <c r="I93" i="12"/>
  <c r="J93" i="12"/>
  <c r="K93" i="12"/>
  <c r="H94" i="12"/>
  <c r="I94" i="12"/>
  <c r="J94" i="12"/>
  <c r="K94" i="12"/>
  <c r="H95" i="12"/>
  <c r="I95" i="12"/>
  <c r="J95" i="12"/>
  <c r="K95" i="12"/>
  <c r="H96" i="12"/>
  <c r="I96" i="12"/>
  <c r="J96" i="12"/>
  <c r="K96" i="12"/>
  <c r="H97" i="12"/>
  <c r="I97" i="12"/>
  <c r="J97" i="12"/>
  <c r="K97" i="12"/>
  <c r="H98" i="12"/>
  <c r="I98" i="12"/>
  <c r="J98" i="12"/>
  <c r="K98" i="12"/>
  <c r="H100" i="12"/>
  <c r="I100" i="12"/>
  <c r="J100" i="12"/>
  <c r="K100" i="12"/>
  <c r="H101" i="12"/>
  <c r="I101" i="12"/>
  <c r="J101" i="12"/>
  <c r="K101" i="12"/>
  <c r="H102" i="12"/>
  <c r="I102" i="12"/>
  <c r="J102" i="12"/>
  <c r="K102" i="12"/>
  <c r="H103" i="12"/>
  <c r="I103" i="12"/>
  <c r="J103" i="12"/>
  <c r="K103" i="12"/>
  <c r="H104" i="12"/>
  <c r="I104" i="12"/>
  <c r="J104" i="12"/>
  <c r="K104" i="12"/>
  <c r="H105" i="12"/>
  <c r="I105" i="12"/>
  <c r="J105" i="12"/>
  <c r="K105" i="12"/>
  <c r="H106" i="12"/>
  <c r="I106" i="12"/>
  <c r="J106" i="12"/>
  <c r="K106" i="12"/>
  <c r="H108" i="12"/>
  <c r="I108" i="12"/>
  <c r="J108" i="12"/>
  <c r="K108" i="12"/>
  <c r="H109" i="12"/>
  <c r="I109" i="12"/>
  <c r="J109" i="12"/>
  <c r="K109" i="12"/>
  <c r="H110" i="12"/>
  <c r="I110" i="12"/>
  <c r="J110" i="12"/>
  <c r="K110" i="12"/>
  <c r="H111" i="12"/>
  <c r="I111" i="12"/>
  <c r="J111" i="12"/>
  <c r="K111" i="12"/>
  <c r="H112" i="12"/>
  <c r="I112" i="12"/>
  <c r="J112" i="12"/>
  <c r="K112" i="12"/>
  <c r="H113" i="12"/>
  <c r="I113" i="12"/>
  <c r="J113" i="12"/>
  <c r="K113" i="12"/>
  <c r="H114" i="12"/>
  <c r="I114" i="12"/>
  <c r="J114" i="12"/>
  <c r="K114" i="12"/>
  <c r="H115" i="12"/>
  <c r="I115" i="12"/>
  <c r="J115" i="12"/>
  <c r="K115" i="12"/>
  <c r="H116" i="12"/>
  <c r="I116" i="12"/>
  <c r="J116" i="12"/>
  <c r="K116" i="12"/>
  <c r="H117" i="12"/>
  <c r="I117" i="12"/>
  <c r="J117" i="12"/>
  <c r="K117" i="12"/>
  <c r="H118" i="12"/>
  <c r="I118" i="12"/>
  <c r="J118" i="12"/>
  <c r="K118" i="12"/>
  <c r="H119" i="12"/>
  <c r="I119" i="12"/>
  <c r="J119" i="12"/>
  <c r="K119" i="12"/>
  <c r="H120" i="12"/>
  <c r="I120" i="12"/>
  <c r="J120" i="12"/>
  <c r="K120" i="12"/>
  <c r="H121" i="12"/>
  <c r="I121" i="12"/>
  <c r="J121" i="12"/>
  <c r="K121" i="12"/>
  <c r="H122" i="12"/>
  <c r="I122" i="12"/>
  <c r="J122" i="12"/>
  <c r="K122" i="12"/>
  <c r="H123" i="12"/>
  <c r="I123" i="12"/>
  <c r="J123" i="12"/>
  <c r="K123" i="12"/>
  <c r="H124" i="12"/>
  <c r="I124" i="12"/>
  <c r="J124" i="12"/>
  <c r="K124" i="12"/>
  <c r="H125" i="12"/>
  <c r="I125" i="12"/>
  <c r="J125" i="12"/>
  <c r="K125" i="12"/>
  <c r="H127" i="12"/>
  <c r="I127" i="12"/>
  <c r="J127" i="12"/>
  <c r="K127" i="12"/>
  <c r="H128" i="12"/>
  <c r="I128" i="12"/>
  <c r="J128" i="12"/>
  <c r="K128" i="12"/>
  <c r="H129" i="12"/>
  <c r="I129" i="12"/>
  <c r="J129" i="12"/>
  <c r="K129" i="12"/>
  <c r="H130" i="12"/>
  <c r="I130" i="12"/>
  <c r="J130" i="12"/>
  <c r="K130" i="12"/>
  <c r="H131" i="12"/>
  <c r="I131" i="12"/>
  <c r="J131" i="12"/>
  <c r="K131" i="12"/>
  <c r="H132" i="12"/>
  <c r="I132" i="12"/>
  <c r="J132" i="12"/>
  <c r="K132" i="12"/>
  <c r="H133" i="12"/>
  <c r="I133" i="12"/>
  <c r="J133" i="12"/>
  <c r="K133" i="12"/>
  <c r="H134" i="12"/>
  <c r="I134" i="12"/>
  <c r="J134" i="12"/>
  <c r="K134" i="12"/>
  <c r="H135" i="12"/>
  <c r="I135" i="12"/>
  <c r="J135" i="12"/>
  <c r="K135" i="12"/>
  <c r="H136" i="12"/>
  <c r="I136" i="12"/>
  <c r="J136" i="12"/>
  <c r="K136" i="12"/>
  <c r="H137" i="12"/>
  <c r="I137" i="12"/>
  <c r="J137" i="12"/>
  <c r="K137" i="12"/>
  <c r="H138" i="12"/>
  <c r="I138" i="12"/>
  <c r="J138" i="12"/>
  <c r="K138" i="12"/>
  <c r="H139" i="12"/>
  <c r="I139" i="12"/>
  <c r="J139" i="12"/>
  <c r="K139" i="12"/>
  <c r="H140" i="12"/>
  <c r="I140" i="12"/>
  <c r="J140" i="12"/>
  <c r="K140" i="12"/>
  <c r="H141" i="12"/>
  <c r="I141" i="12"/>
  <c r="J141" i="12"/>
  <c r="K141" i="12"/>
  <c r="H142" i="12"/>
  <c r="I142" i="12"/>
  <c r="J142" i="12"/>
  <c r="K142" i="12"/>
  <c r="H143" i="12"/>
  <c r="I143" i="12"/>
  <c r="J143" i="12"/>
  <c r="K143" i="12"/>
  <c r="H144" i="12"/>
  <c r="I144" i="12"/>
  <c r="J144" i="12"/>
  <c r="K144" i="12"/>
  <c r="H145" i="12"/>
  <c r="I145" i="12"/>
  <c r="J145" i="12"/>
  <c r="K145" i="12"/>
  <c r="K5" i="12"/>
  <c r="J5" i="12"/>
  <c r="I5" i="12"/>
  <c r="H5" i="12"/>
  <c r="H6" i="9"/>
  <c r="I6" i="9"/>
  <c r="J6" i="9"/>
  <c r="K6" i="9"/>
  <c r="H7" i="9"/>
  <c r="I7" i="9"/>
  <c r="J7" i="9"/>
  <c r="K7" i="9"/>
  <c r="H8" i="9"/>
  <c r="I8" i="9"/>
  <c r="J8" i="9"/>
  <c r="K8" i="9"/>
  <c r="H9" i="9"/>
  <c r="I9" i="9"/>
  <c r="J9" i="9"/>
  <c r="K9" i="9"/>
  <c r="H10" i="9"/>
  <c r="I10" i="9"/>
  <c r="J10" i="9"/>
  <c r="K10" i="9"/>
  <c r="H11" i="9"/>
  <c r="I11" i="9"/>
  <c r="J11" i="9"/>
  <c r="K11" i="9"/>
  <c r="H12" i="9"/>
  <c r="I12" i="9"/>
  <c r="J12" i="9"/>
  <c r="K12" i="9"/>
  <c r="H14" i="9"/>
  <c r="I14" i="9"/>
  <c r="J14" i="9"/>
  <c r="K14" i="9"/>
  <c r="H15" i="9"/>
  <c r="I15" i="9"/>
  <c r="J15" i="9"/>
  <c r="K15" i="9"/>
  <c r="H16" i="9"/>
  <c r="I16" i="9"/>
  <c r="J16" i="9"/>
  <c r="K16" i="9"/>
  <c r="H17" i="9"/>
  <c r="I17" i="9"/>
  <c r="J17" i="9"/>
  <c r="K17" i="9"/>
  <c r="H18" i="9"/>
  <c r="I18" i="9"/>
  <c r="J18" i="9"/>
  <c r="K18" i="9"/>
  <c r="H19" i="9"/>
  <c r="I19" i="9"/>
  <c r="J19" i="9"/>
  <c r="K19" i="9"/>
  <c r="H20" i="9"/>
  <c r="I20" i="9"/>
  <c r="J20" i="9"/>
  <c r="K20" i="9"/>
  <c r="H21" i="9"/>
  <c r="I21" i="9"/>
  <c r="J21" i="9"/>
  <c r="K21" i="9"/>
  <c r="H22" i="9"/>
  <c r="I22" i="9"/>
  <c r="J22" i="9"/>
  <c r="K22" i="9"/>
  <c r="H23" i="9"/>
  <c r="I23" i="9"/>
  <c r="J23" i="9"/>
  <c r="K23" i="9"/>
  <c r="H24" i="9"/>
  <c r="I24" i="9"/>
  <c r="J24" i="9"/>
  <c r="K24" i="9"/>
  <c r="H25" i="9"/>
  <c r="I25" i="9"/>
  <c r="J25" i="9"/>
  <c r="K25" i="9"/>
  <c r="H26" i="9"/>
  <c r="I26" i="9"/>
  <c r="J26" i="9"/>
  <c r="K26" i="9"/>
  <c r="H27" i="9"/>
  <c r="I27" i="9"/>
  <c r="J27" i="9"/>
  <c r="K27" i="9"/>
  <c r="H28" i="9"/>
  <c r="I28" i="9"/>
  <c r="J28" i="9"/>
  <c r="K28" i="9"/>
  <c r="H29" i="9"/>
  <c r="I29" i="9"/>
  <c r="J29" i="9"/>
  <c r="K29" i="9"/>
  <c r="H30" i="9"/>
  <c r="I30" i="9"/>
  <c r="J30" i="9"/>
  <c r="K30" i="9"/>
  <c r="H32" i="9"/>
  <c r="I32" i="9"/>
  <c r="J32" i="9"/>
  <c r="K32" i="9"/>
  <c r="H33" i="9"/>
  <c r="I33" i="9"/>
  <c r="J33" i="9"/>
  <c r="K33" i="9"/>
  <c r="H34" i="9"/>
  <c r="I34" i="9"/>
  <c r="J34" i="9"/>
  <c r="K34" i="9"/>
  <c r="H35" i="9"/>
  <c r="I35" i="9"/>
  <c r="J35" i="9"/>
  <c r="K35" i="9"/>
  <c r="H36" i="9"/>
  <c r="I36" i="9"/>
  <c r="J36" i="9"/>
  <c r="K36" i="9"/>
  <c r="H37" i="9"/>
  <c r="I37" i="9"/>
  <c r="J37" i="9"/>
  <c r="K37" i="9"/>
  <c r="H38" i="9"/>
  <c r="I38" i="9"/>
  <c r="J38" i="9"/>
  <c r="K38" i="9"/>
  <c r="H39" i="9"/>
  <c r="I39" i="9"/>
  <c r="J39" i="9"/>
  <c r="K39" i="9"/>
  <c r="H40" i="9"/>
  <c r="I40" i="9"/>
  <c r="J40" i="9"/>
  <c r="K40" i="9"/>
  <c r="H41" i="9"/>
  <c r="I41" i="9"/>
  <c r="J41" i="9"/>
  <c r="K41" i="9"/>
  <c r="H43" i="9"/>
  <c r="I43" i="9"/>
  <c r="J43" i="9"/>
  <c r="K43" i="9"/>
  <c r="H44" i="9"/>
  <c r="I44" i="9"/>
  <c r="J44" i="9"/>
  <c r="K44" i="9"/>
  <c r="K5" i="9"/>
  <c r="J5" i="9"/>
  <c r="I5" i="9"/>
  <c r="H5" i="9"/>
  <c r="H6" i="7"/>
  <c r="I6" i="7"/>
  <c r="J6" i="7"/>
  <c r="K6" i="7"/>
  <c r="H7" i="7"/>
  <c r="I7" i="7"/>
  <c r="J7" i="7"/>
  <c r="K7" i="7"/>
  <c r="H8" i="7"/>
  <c r="I8" i="7"/>
  <c r="J8" i="7"/>
  <c r="K8" i="7"/>
  <c r="H9" i="7"/>
  <c r="I9" i="7"/>
  <c r="J9" i="7"/>
  <c r="K9" i="7"/>
  <c r="H10" i="7"/>
  <c r="I10" i="7"/>
  <c r="J10" i="7"/>
  <c r="K10" i="7"/>
  <c r="H11" i="7"/>
  <c r="I11" i="7"/>
  <c r="J11" i="7"/>
  <c r="K11" i="7"/>
  <c r="H12" i="7"/>
  <c r="I12" i="7"/>
  <c r="J12" i="7"/>
  <c r="K12" i="7"/>
  <c r="H13" i="7"/>
  <c r="I13" i="7"/>
  <c r="J13" i="7"/>
  <c r="K13" i="7"/>
  <c r="H14" i="7"/>
  <c r="I14" i="7"/>
  <c r="J14" i="7"/>
  <c r="K14" i="7"/>
  <c r="H15" i="7"/>
  <c r="I15" i="7"/>
  <c r="J15" i="7"/>
  <c r="K15" i="7"/>
  <c r="H16" i="7"/>
  <c r="I16" i="7"/>
  <c r="J16" i="7"/>
  <c r="K16" i="7"/>
  <c r="H18" i="7"/>
  <c r="I18" i="7"/>
  <c r="J18" i="7"/>
  <c r="K18" i="7"/>
  <c r="H19" i="7"/>
  <c r="I19" i="7"/>
  <c r="J19" i="7"/>
  <c r="K19" i="7"/>
  <c r="H20" i="7"/>
  <c r="I20" i="7"/>
  <c r="J20" i="7"/>
  <c r="K20" i="7"/>
  <c r="H21" i="7"/>
  <c r="I21" i="7"/>
  <c r="J21" i="7"/>
  <c r="K21" i="7"/>
  <c r="H22" i="7"/>
  <c r="I22" i="7"/>
  <c r="J22" i="7"/>
  <c r="K22" i="7"/>
  <c r="H23" i="7"/>
  <c r="I23" i="7"/>
  <c r="J23" i="7"/>
  <c r="K23" i="7"/>
  <c r="H24" i="7"/>
  <c r="I24" i="7"/>
  <c r="J24" i="7"/>
  <c r="K24" i="7"/>
  <c r="H25" i="7"/>
  <c r="I25" i="7"/>
  <c r="J25" i="7"/>
  <c r="K25" i="7"/>
  <c r="H26" i="7"/>
  <c r="I26" i="7"/>
  <c r="J26" i="7"/>
  <c r="K26" i="7"/>
  <c r="H27" i="7"/>
  <c r="I27" i="7"/>
  <c r="J27" i="7"/>
  <c r="K27" i="7"/>
  <c r="H28" i="7"/>
  <c r="I28" i="7"/>
  <c r="J28" i="7"/>
  <c r="K28" i="7"/>
  <c r="H29" i="7"/>
  <c r="I29" i="7"/>
  <c r="J29" i="7"/>
  <c r="K29" i="7"/>
  <c r="H30" i="7"/>
  <c r="I30" i="7"/>
  <c r="J30" i="7"/>
  <c r="K30" i="7"/>
  <c r="H31" i="7"/>
  <c r="I31" i="7"/>
  <c r="J31" i="7"/>
  <c r="K31" i="7"/>
  <c r="H32" i="7"/>
  <c r="I32" i="7"/>
  <c r="J32" i="7"/>
  <c r="K32" i="7"/>
  <c r="H33" i="7"/>
  <c r="I33" i="7"/>
  <c r="J33" i="7"/>
  <c r="K33" i="7"/>
  <c r="H34" i="7"/>
  <c r="I34" i="7"/>
  <c r="J34" i="7"/>
  <c r="K34" i="7"/>
  <c r="H35" i="7"/>
  <c r="I35" i="7"/>
  <c r="J35" i="7"/>
  <c r="K35" i="7"/>
  <c r="H36" i="7"/>
  <c r="I36" i="7"/>
  <c r="J36" i="7"/>
  <c r="K36" i="7"/>
  <c r="H37" i="7"/>
  <c r="I37" i="7"/>
  <c r="J37" i="7"/>
  <c r="K37" i="7"/>
  <c r="H38" i="7"/>
  <c r="I38" i="7"/>
  <c r="J38" i="7"/>
  <c r="K38" i="7"/>
  <c r="H39" i="7"/>
  <c r="I39" i="7"/>
  <c r="J39" i="7"/>
  <c r="K39" i="7"/>
  <c r="H40" i="7"/>
  <c r="I40" i="7"/>
  <c r="J40" i="7"/>
  <c r="K40" i="7"/>
  <c r="H41" i="7"/>
  <c r="I41" i="7"/>
  <c r="J41" i="7"/>
  <c r="K41" i="7"/>
  <c r="H42" i="7"/>
  <c r="I42" i="7"/>
  <c r="J42" i="7"/>
  <c r="K42" i="7"/>
  <c r="H43" i="7"/>
  <c r="I43" i="7"/>
  <c r="J43" i="7"/>
  <c r="K43" i="7"/>
  <c r="H44" i="7"/>
  <c r="I44" i="7"/>
  <c r="J44" i="7"/>
  <c r="K44" i="7"/>
  <c r="H46" i="7"/>
  <c r="I46" i="7"/>
  <c r="J46" i="7"/>
  <c r="K46" i="7"/>
  <c r="H47" i="7"/>
  <c r="I47" i="7"/>
  <c r="J47" i="7"/>
  <c r="K47" i="7"/>
  <c r="H48" i="7"/>
  <c r="I48" i="7"/>
  <c r="J48" i="7"/>
  <c r="K48" i="7"/>
  <c r="H49" i="7"/>
  <c r="I49" i="7"/>
  <c r="J49" i="7"/>
  <c r="K49" i="7"/>
  <c r="H50" i="7"/>
  <c r="I50" i="7"/>
  <c r="J50" i="7"/>
  <c r="K50" i="7"/>
  <c r="H52" i="7"/>
  <c r="I52" i="7"/>
  <c r="J52" i="7"/>
  <c r="K52" i="7"/>
  <c r="H53" i="7"/>
  <c r="I53" i="7"/>
  <c r="J53" i="7"/>
  <c r="K53" i="7"/>
  <c r="H54" i="7"/>
  <c r="I54" i="7"/>
  <c r="J54" i="7"/>
  <c r="K54" i="7"/>
  <c r="H55" i="7"/>
  <c r="I55" i="7"/>
  <c r="J55" i="7"/>
  <c r="K55" i="7"/>
  <c r="H56" i="7"/>
  <c r="I56" i="7"/>
  <c r="J56" i="7"/>
  <c r="K56" i="7"/>
  <c r="H57" i="7"/>
  <c r="I57" i="7"/>
  <c r="J57" i="7"/>
  <c r="K57" i="7"/>
  <c r="H59" i="7"/>
  <c r="I59" i="7"/>
  <c r="J59" i="7"/>
  <c r="K59" i="7"/>
  <c r="H60" i="7"/>
  <c r="I60" i="7"/>
  <c r="J60" i="7"/>
  <c r="K60" i="7"/>
  <c r="H61" i="7"/>
  <c r="I61" i="7"/>
  <c r="J61" i="7"/>
  <c r="K61" i="7"/>
  <c r="H62" i="7"/>
  <c r="I62" i="7"/>
  <c r="J62" i="7"/>
  <c r="K62" i="7"/>
  <c r="H63" i="7"/>
  <c r="I63" i="7"/>
  <c r="J63" i="7"/>
  <c r="K63" i="7"/>
  <c r="H64" i="7"/>
  <c r="I64" i="7"/>
  <c r="J64" i="7"/>
  <c r="K64" i="7"/>
  <c r="H65" i="7"/>
  <c r="I65" i="7"/>
  <c r="J65" i="7"/>
  <c r="K65" i="7"/>
  <c r="H66" i="7"/>
  <c r="I66" i="7"/>
  <c r="J66" i="7"/>
  <c r="K66" i="7"/>
  <c r="H67" i="7"/>
  <c r="I67" i="7"/>
  <c r="J67" i="7"/>
  <c r="K67" i="7"/>
  <c r="H68" i="7"/>
  <c r="I68" i="7"/>
  <c r="J68" i="7"/>
  <c r="K68" i="7"/>
  <c r="H69" i="7"/>
  <c r="I69" i="7"/>
  <c r="J69" i="7"/>
  <c r="K69" i="7"/>
  <c r="H70" i="7"/>
  <c r="I70" i="7"/>
  <c r="J70" i="7"/>
  <c r="K70" i="7"/>
  <c r="H71" i="7"/>
  <c r="I71" i="7"/>
  <c r="J71" i="7"/>
  <c r="K71" i="7"/>
  <c r="H73" i="7"/>
  <c r="I73" i="7"/>
  <c r="J73" i="7"/>
  <c r="K73" i="7"/>
  <c r="H74" i="7"/>
  <c r="I74" i="7"/>
  <c r="J74" i="7"/>
  <c r="K74" i="7"/>
  <c r="H75" i="7"/>
  <c r="I75" i="7"/>
  <c r="J75" i="7"/>
  <c r="K75" i="7"/>
  <c r="H76" i="7"/>
  <c r="I76" i="7"/>
  <c r="J76" i="7"/>
  <c r="K76" i="7"/>
  <c r="H77" i="7"/>
  <c r="I77" i="7"/>
  <c r="J77" i="7"/>
  <c r="K77" i="7"/>
  <c r="H78" i="7"/>
  <c r="I78" i="7"/>
  <c r="J78" i="7"/>
  <c r="K78" i="7"/>
  <c r="H79" i="7"/>
  <c r="I79" i="7"/>
  <c r="J79" i="7"/>
  <c r="K79" i="7"/>
  <c r="H80" i="7"/>
  <c r="I80" i="7"/>
  <c r="J80" i="7"/>
  <c r="K80" i="7"/>
  <c r="H81" i="7"/>
  <c r="I81" i="7"/>
  <c r="J81" i="7"/>
  <c r="K81" i="7"/>
  <c r="H82" i="7"/>
  <c r="I82" i="7"/>
  <c r="J82" i="7"/>
  <c r="K82" i="7"/>
  <c r="H83" i="7"/>
  <c r="I83" i="7"/>
  <c r="J83" i="7"/>
  <c r="K83" i="7"/>
  <c r="H85" i="7"/>
  <c r="I85" i="7"/>
  <c r="J85" i="7"/>
  <c r="K85" i="7"/>
  <c r="H86" i="7"/>
  <c r="I86" i="7"/>
  <c r="J86" i="7"/>
  <c r="K86" i="7"/>
  <c r="H87" i="7"/>
  <c r="I87" i="7"/>
  <c r="J87" i="7"/>
  <c r="K87" i="7"/>
  <c r="H88" i="7"/>
  <c r="I88" i="7"/>
  <c r="J88" i="7"/>
  <c r="K88" i="7"/>
  <c r="H89" i="7"/>
  <c r="I89" i="7"/>
  <c r="J89" i="7"/>
  <c r="K89" i="7"/>
  <c r="H90" i="7"/>
  <c r="I90" i="7"/>
  <c r="J90" i="7"/>
  <c r="K90" i="7"/>
  <c r="H91" i="7"/>
  <c r="I91" i="7"/>
  <c r="J91" i="7"/>
  <c r="K91" i="7"/>
  <c r="H93" i="7"/>
  <c r="I93" i="7"/>
  <c r="J93" i="7"/>
  <c r="K93" i="7"/>
  <c r="H94" i="7"/>
  <c r="I94" i="7"/>
  <c r="J94" i="7"/>
  <c r="K94" i="7"/>
  <c r="H95" i="7"/>
  <c r="I95" i="7"/>
  <c r="J95" i="7"/>
  <c r="K95" i="7"/>
  <c r="H96" i="7"/>
  <c r="I96" i="7"/>
  <c r="J96" i="7"/>
  <c r="K96" i="7"/>
  <c r="H97" i="7"/>
  <c r="I97" i="7"/>
  <c r="J97" i="7"/>
  <c r="K97" i="7"/>
  <c r="H99" i="7"/>
  <c r="I99" i="7"/>
  <c r="J99" i="7"/>
  <c r="K99" i="7"/>
  <c r="H100" i="7"/>
  <c r="I100" i="7"/>
  <c r="J100" i="7"/>
  <c r="K100" i="7"/>
  <c r="H101" i="7"/>
  <c r="I101" i="7"/>
  <c r="J101" i="7"/>
  <c r="K101" i="7"/>
  <c r="H102" i="7"/>
  <c r="I102" i="7"/>
  <c r="J102" i="7"/>
  <c r="K102" i="7"/>
  <c r="H104" i="7"/>
  <c r="I104" i="7"/>
  <c r="J104" i="7"/>
  <c r="K104" i="7"/>
  <c r="H105" i="7"/>
  <c r="I105" i="7"/>
  <c r="J105" i="7"/>
  <c r="K105" i="7"/>
  <c r="H106" i="7"/>
  <c r="I106" i="7"/>
  <c r="J106" i="7"/>
  <c r="K106" i="7"/>
  <c r="H108" i="7"/>
  <c r="I108" i="7"/>
  <c r="J108" i="7"/>
  <c r="K108" i="7"/>
  <c r="H109" i="7"/>
  <c r="I109" i="7"/>
  <c r="J109" i="7"/>
  <c r="K109" i="7"/>
  <c r="H110" i="7"/>
  <c r="I110" i="7"/>
  <c r="J110" i="7"/>
  <c r="K110" i="7"/>
  <c r="H112" i="7"/>
  <c r="I112" i="7"/>
  <c r="J112" i="7"/>
  <c r="K112" i="7"/>
  <c r="H113" i="7"/>
  <c r="I113" i="7"/>
  <c r="J113" i="7"/>
  <c r="K113" i="7"/>
  <c r="H114" i="7"/>
  <c r="I114" i="7"/>
  <c r="J114" i="7"/>
  <c r="K114" i="7"/>
  <c r="H116" i="7"/>
  <c r="I116" i="7"/>
  <c r="J116" i="7"/>
  <c r="K116" i="7"/>
  <c r="H117" i="7"/>
  <c r="I117" i="7"/>
  <c r="J117" i="7"/>
  <c r="K117" i="7"/>
  <c r="H118" i="7"/>
  <c r="I118" i="7"/>
  <c r="J118" i="7"/>
  <c r="K118" i="7"/>
  <c r="H119" i="7"/>
  <c r="I119" i="7"/>
  <c r="J119" i="7"/>
  <c r="K119" i="7"/>
  <c r="H120" i="7"/>
  <c r="I120" i="7"/>
  <c r="J120" i="7"/>
  <c r="K120" i="7"/>
  <c r="H122" i="7"/>
  <c r="I122" i="7"/>
  <c r="J122" i="7"/>
  <c r="K122" i="7"/>
  <c r="H123" i="7"/>
  <c r="I123" i="7"/>
  <c r="J123" i="7"/>
  <c r="K123" i="7"/>
  <c r="H124" i="7"/>
  <c r="I124" i="7"/>
  <c r="J124" i="7"/>
  <c r="K124" i="7"/>
  <c r="H125" i="7"/>
  <c r="I125" i="7"/>
  <c r="J125" i="7"/>
  <c r="K125" i="7"/>
  <c r="H126" i="7"/>
  <c r="I126" i="7"/>
  <c r="J126" i="7"/>
  <c r="K126" i="7"/>
  <c r="H127" i="7"/>
  <c r="I127" i="7"/>
  <c r="J127" i="7"/>
  <c r="K127" i="7"/>
  <c r="H128" i="7"/>
  <c r="I128" i="7"/>
  <c r="J128" i="7"/>
  <c r="K128" i="7"/>
  <c r="H130" i="7"/>
  <c r="I130" i="7"/>
  <c r="J130" i="7"/>
  <c r="K130" i="7"/>
  <c r="H131" i="7"/>
  <c r="I131" i="7"/>
  <c r="J131" i="7"/>
  <c r="K131" i="7"/>
  <c r="H132" i="7"/>
  <c r="I132" i="7"/>
  <c r="J132" i="7"/>
  <c r="K132" i="7"/>
  <c r="H133" i="7"/>
  <c r="I133" i="7"/>
  <c r="J133" i="7"/>
  <c r="K133" i="7"/>
  <c r="H134" i="7"/>
  <c r="I134" i="7"/>
  <c r="J134" i="7"/>
  <c r="K134" i="7"/>
  <c r="H136" i="7"/>
  <c r="I136" i="7"/>
  <c r="J136" i="7"/>
  <c r="K136" i="7"/>
  <c r="H137" i="7"/>
  <c r="I137" i="7"/>
  <c r="J137" i="7"/>
  <c r="K137" i="7"/>
  <c r="H138" i="7"/>
  <c r="I138" i="7"/>
  <c r="J138" i="7"/>
  <c r="K138" i="7"/>
  <c r="H139" i="7"/>
  <c r="I139" i="7"/>
  <c r="J139" i="7"/>
  <c r="K139" i="7"/>
  <c r="H140" i="7"/>
  <c r="I140" i="7"/>
  <c r="J140" i="7"/>
  <c r="K140" i="7"/>
  <c r="H141" i="7"/>
  <c r="I141" i="7"/>
  <c r="J141" i="7"/>
  <c r="K141" i="7"/>
  <c r="H142" i="7"/>
  <c r="I142" i="7"/>
  <c r="J142" i="7"/>
  <c r="K142" i="7"/>
  <c r="H143" i="7"/>
  <c r="I143" i="7"/>
  <c r="J143" i="7"/>
  <c r="K143" i="7"/>
  <c r="H144" i="7"/>
  <c r="I144" i="7"/>
  <c r="J144" i="7"/>
  <c r="K144" i="7"/>
  <c r="H145" i="7"/>
  <c r="I145" i="7"/>
  <c r="J145" i="7"/>
  <c r="K145" i="7"/>
  <c r="H146" i="7"/>
  <c r="I146" i="7"/>
  <c r="J146" i="7"/>
  <c r="K146" i="7"/>
  <c r="H147" i="7"/>
  <c r="I147" i="7"/>
  <c r="J147" i="7"/>
  <c r="K147" i="7"/>
  <c r="H148" i="7"/>
  <c r="I148" i="7"/>
  <c r="J148" i="7"/>
  <c r="K148" i="7"/>
  <c r="H150" i="7"/>
  <c r="I150" i="7"/>
  <c r="J150" i="7"/>
  <c r="K150" i="7"/>
  <c r="H151" i="7"/>
  <c r="I151" i="7"/>
  <c r="J151" i="7"/>
  <c r="K151" i="7"/>
  <c r="H152" i="7"/>
  <c r="I152" i="7"/>
  <c r="J152" i="7"/>
  <c r="K152" i="7"/>
  <c r="H153" i="7"/>
  <c r="I153" i="7"/>
  <c r="J153" i="7"/>
  <c r="K153" i="7"/>
  <c r="H154" i="7"/>
  <c r="I154" i="7"/>
  <c r="J154" i="7"/>
  <c r="K154" i="7"/>
  <c r="H155" i="7"/>
  <c r="I155" i="7"/>
  <c r="J155" i="7"/>
  <c r="K155" i="7"/>
  <c r="H156" i="7"/>
  <c r="I156" i="7"/>
  <c r="J156" i="7"/>
  <c r="K156" i="7"/>
  <c r="H157" i="7"/>
  <c r="I157" i="7"/>
  <c r="J157" i="7"/>
  <c r="K157" i="7"/>
  <c r="H158" i="7"/>
  <c r="I158" i="7"/>
  <c r="J158" i="7"/>
  <c r="K158" i="7"/>
  <c r="H159" i="7"/>
  <c r="I159" i="7"/>
  <c r="J159" i="7"/>
  <c r="K159" i="7"/>
  <c r="H160" i="7"/>
  <c r="I160" i="7"/>
  <c r="J160" i="7"/>
  <c r="K160" i="7"/>
  <c r="H162" i="7"/>
  <c r="I162" i="7"/>
  <c r="J162" i="7"/>
  <c r="K162" i="7"/>
  <c r="H163" i="7"/>
  <c r="I163" i="7"/>
  <c r="J163" i="7"/>
  <c r="K163" i="7"/>
  <c r="H164" i="7"/>
  <c r="I164" i="7"/>
  <c r="J164" i="7"/>
  <c r="K164" i="7"/>
  <c r="H165" i="7"/>
  <c r="I165" i="7"/>
  <c r="J165" i="7"/>
  <c r="K165" i="7"/>
  <c r="H166" i="7"/>
  <c r="I166" i="7"/>
  <c r="J166" i="7"/>
  <c r="K166" i="7"/>
  <c r="H167" i="7"/>
  <c r="I167" i="7"/>
  <c r="J167" i="7"/>
  <c r="K167" i="7"/>
  <c r="H168" i="7"/>
  <c r="I168" i="7"/>
  <c r="J168" i="7"/>
  <c r="K168" i="7"/>
  <c r="H169" i="7"/>
  <c r="I169" i="7"/>
  <c r="J169" i="7"/>
  <c r="K169" i="7"/>
  <c r="H170" i="7"/>
  <c r="I170" i="7"/>
  <c r="J170" i="7"/>
  <c r="K170" i="7"/>
  <c r="H171" i="7"/>
  <c r="I171" i="7"/>
  <c r="J171" i="7"/>
  <c r="K171" i="7"/>
  <c r="H173" i="7"/>
  <c r="I173" i="7"/>
  <c r="J173" i="7"/>
  <c r="K173" i="7"/>
  <c r="H174" i="7"/>
  <c r="I174" i="7"/>
  <c r="J174" i="7"/>
  <c r="K174" i="7"/>
  <c r="H175" i="7"/>
  <c r="I175" i="7"/>
  <c r="J175" i="7"/>
  <c r="K175" i="7"/>
  <c r="H176" i="7"/>
  <c r="I176" i="7"/>
  <c r="J176" i="7"/>
  <c r="K176" i="7"/>
  <c r="H177" i="7"/>
  <c r="I177" i="7"/>
  <c r="J177" i="7"/>
  <c r="K177" i="7"/>
  <c r="H178" i="7"/>
  <c r="I178" i="7"/>
  <c r="J178" i="7"/>
  <c r="K178" i="7"/>
  <c r="H179" i="7"/>
  <c r="I179" i="7"/>
  <c r="J179" i="7"/>
  <c r="K179" i="7"/>
  <c r="H180" i="7"/>
  <c r="I180" i="7"/>
  <c r="J180" i="7"/>
  <c r="K180" i="7"/>
  <c r="H181" i="7"/>
  <c r="I181" i="7"/>
  <c r="J181" i="7"/>
  <c r="K181" i="7"/>
  <c r="H182" i="7"/>
  <c r="I182" i="7"/>
  <c r="J182" i="7"/>
  <c r="K182" i="7"/>
  <c r="H183" i="7"/>
  <c r="I183" i="7"/>
  <c r="J183" i="7"/>
  <c r="K183" i="7"/>
  <c r="H184" i="7"/>
  <c r="I184" i="7"/>
  <c r="J184" i="7"/>
  <c r="K184" i="7"/>
  <c r="H185" i="7"/>
  <c r="I185" i="7"/>
  <c r="J185" i="7"/>
  <c r="K185" i="7"/>
  <c r="H186" i="7"/>
  <c r="I186" i="7"/>
  <c r="J186" i="7"/>
  <c r="K186" i="7"/>
  <c r="H187" i="7"/>
  <c r="I187" i="7"/>
  <c r="J187" i="7"/>
  <c r="K187" i="7"/>
  <c r="H188" i="7"/>
  <c r="I188" i="7"/>
  <c r="J188" i="7"/>
  <c r="K188" i="7"/>
  <c r="H189" i="7"/>
  <c r="I189" i="7"/>
  <c r="J189" i="7"/>
  <c r="K189" i="7"/>
  <c r="H190" i="7"/>
  <c r="I190" i="7"/>
  <c r="J190" i="7"/>
  <c r="K190" i="7"/>
  <c r="H191" i="7"/>
  <c r="I191" i="7"/>
  <c r="J191" i="7"/>
  <c r="K191" i="7"/>
  <c r="H192" i="7"/>
  <c r="I192" i="7"/>
  <c r="J192" i="7"/>
  <c r="K192" i="7"/>
  <c r="H193" i="7"/>
  <c r="I193" i="7"/>
  <c r="J193" i="7"/>
  <c r="K193" i="7"/>
  <c r="H194" i="7"/>
  <c r="I194" i="7"/>
  <c r="J194" i="7"/>
  <c r="K194" i="7"/>
  <c r="H195" i="7"/>
  <c r="I195" i="7"/>
  <c r="J195" i="7"/>
  <c r="K195" i="7"/>
  <c r="H196" i="7"/>
  <c r="I196" i="7"/>
  <c r="J196" i="7"/>
  <c r="K196" i="7"/>
  <c r="H197" i="7"/>
  <c r="I197" i="7"/>
  <c r="J197" i="7"/>
  <c r="K197" i="7"/>
  <c r="H198" i="7"/>
  <c r="I198" i="7"/>
  <c r="J198" i="7"/>
  <c r="K198" i="7"/>
  <c r="H199" i="7"/>
  <c r="I199" i="7"/>
  <c r="J199" i="7"/>
  <c r="K199" i="7"/>
  <c r="H200" i="7"/>
  <c r="I200" i="7"/>
  <c r="J200" i="7"/>
  <c r="K200" i="7"/>
  <c r="H201" i="7"/>
  <c r="I201" i="7"/>
  <c r="J201" i="7"/>
  <c r="K201" i="7"/>
  <c r="H202" i="7"/>
  <c r="I202" i="7"/>
  <c r="J202" i="7"/>
  <c r="K202" i="7"/>
  <c r="H203" i="7"/>
  <c r="I203" i="7"/>
  <c r="J203" i="7"/>
  <c r="K203" i="7"/>
  <c r="H204" i="7"/>
  <c r="I204" i="7"/>
  <c r="J204" i="7"/>
  <c r="K204" i="7"/>
  <c r="H205" i="7"/>
  <c r="I205" i="7"/>
  <c r="J205" i="7"/>
  <c r="K205" i="7"/>
  <c r="H206" i="7"/>
  <c r="I206" i="7"/>
  <c r="J206" i="7"/>
  <c r="K206" i="7"/>
  <c r="H207" i="7"/>
  <c r="I207" i="7"/>
  <c r="J207" i="7"/>
  <c r="K207" i="7"/>
  <c r="H208" i="7"/>
  <c r="I208" i="7"/>
  <c r="J208" i="7"/>
  <c r="K208" i="7"/>
  <c r="H209" i="7"/>
  <c r="I209" i="7"/>
  <c r="J209" i="7"/>
  <c r="K209" i="7"/>
  <c r="H210" i="7"/>
  <c r="I210" i="7"/>
  <c r="J210" i="7"/>
  <c r="K210" i="7"/>
  <c r="H211" i="7"/>
  <c r="I211" i="7"/>
  <c r="J211" i="7"/>
  <c r="K211" i="7"/>
  <c r="H212" i="7"/>
  <c r="I212" i="7"/>
  <c r="J212" i="7"/>
  <c r="K212" i="7"/>
  <c r="H213" i="7"/>
  <c r="I213" i="7"/>
  <c r="J213" i="7"/>
  <c r="K213" i="7"/>
  <c r="H214" i="7"/>
  <c r="I214" i="7"/>
  <c r="J214" i="7"/>
  <c r="K214" i="7"/>
  <c r="H215" i="7"/>
  <c r="I215" i="7"/>
  <c r="J215" i="7"/>
  <c r="K215" i="7"/>
  <c r="H216" i="7"/>
  <c r="I216" i="7"/>
  <c r="J216" i="7"/>
  <c r="K216" i="7"/>
  <c r="H217" i="7"/>
  <c r="I217" i="7"/>
  <c r="J217" i="7"/>
  <c r="K217" i="7"/>
  <c r="H218" i="7"/>
  <c r="I218" i="7"/>
  <c r="J218" i="7"/>
  <c r="K218" i="7"/>
  <c r="H219" i="7"/>
  <c r="I219" i="7"/>
  <c r="J219" i="7"/>
  <c r="K219" i="7"/>
  <c r="H220" i="7"/>
  <c r="I220" i="7"/>
  <c r="J220" i="7"/>
  <c r="K220" i="7"/>
  <c r="H221" i="7"/>
  <c r="I221" i="7"/>
  <c r="J221" i="7"/>
  <c r="K221" i="7"/>
  <c r="H222" i="7"/>
  <c r="I222" i="7"/>
  <c r="J222" i="7"/>
  <c r="K222" i="7"/>
  <c r="H223" i="7"/>
  <c r="I223" i="7"/>
  <c r="J223" i="7"/>
  <c r="K223" i="7"/>
  <c r="H224" i="7"/>
  <c r="I224" i="7"/>
  <c r="J224" i="7"/>
  <c r="K224" i="7"/>
  <c r="H225" i="7"/>
  <c r="I225" i="7"/>
  <c r="J225" i="7"/>
  <c r="K225" i="7"/>
  <c r="H226" i="7"/>
  <c r="I226" i="7"/>
  <c r="J226" i="7"/>
  <c r="K226" i="7"/>
  <c r="H227" i="7"/>
  <c r="I227" i="7"/>
  <c r="J227" i="7"/>
  <c r="K227" i="7"/>
  <c r="H228" i="7"/>
  <c r="I228" i="7"/>
  <c r="J228" i="7"/>
  <c r="K228" i="7"/>
  <c r="H229" i="7"/>
  <c r="I229" i="7"/>
  <c r="J229" i="7"/>
  <c r="K229" i="7"/>
  <c r="H230" i="7"/>
  <c r="I230" i="7"/>
  <c r="J230" i="7"/>
  <c r="K230" i="7"/>
  <c r="H231" i="7"/>
  <c r="I231" i="7"/>
  <c r="J231" i="7"/>
  <c r="K231" i="7"/>
  <c r="H232" i="7"/>
  <c r="I232" i="7"/>
  <c r="J232" i="7"/>
  <c r="K232" i="7"/>
  <c r="H233" i="7"/>
  <c r="I233" i="7"/>
  <c r="J233" i="7"/>
  <c r="K233" i="7"/>
  <c r="H234" i="7"/>
  <c r="I234" i="7"/>
  <c r="J234" i="7"/>
  <c r="K234" i="7"/>
  <c r="H235" i="7"/>
  <c r="I235" i="7"/>
  <c r="J235" i="7"/>
  <c r="K235" i="7"/>
  <c r="H236" i="7"/>
  <c r="I236" i="7"/>
  <c r="J236" i="7"/>
  <c r="K236" i="7"/>
  <c r="H237" i="7"/>
  <c r="I237" i="7"/>
  <c r="J237" i="7"/>
  <c r="K237" i="7"/>
  <c r="H238" i="7"/>
  <c r="I238" i="7"/>
  <c r="J238" i="7"/>
  <c r="K238" i="7"/>
  <c r="H239" i="7"/>
  <c r="I239" i="7"/>
  <c r="J239" i="7"/>
  <c r="K239" i="7"/>
  <c r="H240" i="7"/>
  <c r="I240" i="7"/>
  <c r="J240" i="7"/>
  <c r="K240" i="7"/>
  <c r="H241" i="7"/>
  <c r="I241" i="7"/>
  <c r="J241" i="7"/>
  <c r="K241" i="7"/>
  <c r="H242" i="7"/>
  <c r="I242" i="7"/>
  <c r="J242" i="7"/>
  <c r="K242" i="7"/>
  <c r="H243" i="7"/>
  <c r="I243" i="7"/>
  <c r="J243" i="7"/>
  <c r="K243" i="7"/>
  <c r="H244" i="7"/>
  <c r="I244" i="7"/>
  <c r="J244" i="7"/>
  <c r="K244" i="7"/>
  <c r="H245" i="7"/>
  <c r="I245" i="7"/>
  <c r="J245" i="7"/>
  <c r="K245" i="7"/>
  <c r="H246" i="7"/>
  <c r="I246" i="7"/>
  <c r="J246" i="7"/>
  <c r="K246" i="7"/>
  <c r="H247" i="7"/>
  <c r="I247" i="7"/>
  <c r="J247" i="7"/>
  <c r="K247" i="7"/>
  <c r="H248" i="7"/>
  <c r="I248" i="7"/>
  <c r="J248" i="7"/>
  <c r="K248" i="7"/>
  <c r="H249" i="7"/>
  <c r="I249" i="7"/>
  <c r="J249" i="7"/>
  <c r="K249" i="7"/>
  <c r="H250" i="7"/>
  <c r="I250" i="7"/>
  <c r="J250" i="7"/>
  <c r="K250" i="7"/>
  <c r="H251" i="7"/>
  <c r="I251" i="7"/>
  <c r="J251" i="7"/>
  <c r="K251" i="7"/>
  <c r="H252" i="7"/>
  <c r="I252" i="7"/>
  <c r="J252" i="7"/>
  <c r="K252" i="7"/>
  <c r="H254" i="7"/>
  <c r="I254" i="7"/>
  <c r="J254" i="7"/>
  <c r="K254" i="7"/>
  <c r="H255" i="7"/>
  <c r="I255" i="7"/>
  <c r="J255" i="7"/>
  <c r="K255" i="7"/>
  <c r="H256" i="7"/>
  <c r="I256" i="7"/>
  <c r="J256" i="7"/>
  <c r="K256" i="7"/>
  <c r="H257" i="7"/>
  <c r="I257" i="7"/>
  <c r="J257" i="7"/>
  <c r="K257" i="7"/>
  <c r="H258" i="7"/>
  <c r="I258" i="7"/>
  <c r="J258" i="7"/>
  <c r="K258" i="7"/>
  <c r="H259" i="7"/>
  <c r="I259" i="7"/>
  <c r="J259" i="7"/>
  <c r="K259" i="7"/>
  <c r="H260" i="7"/>
  <c r="I260" i="7"/>
  <c r="J260" i="7"/>
  <c r="K260" i="7"/>
  <c r="H261" i="7"/>
  <c r="I261" i="7"/>
  <c r="J261" i="7"/>
  <c r="K261" i="7"/>
  <c r="H262" i="7"/>
  <c r="I262" i="7"/>
  <c r="J262" i="7"/>
  <c r="K262" i="7"/>
  <c r="H263" i="7"/>
  <c r="I263" i="7"/>
  <c r="J263" i="7"/>
  <c r="K263" i="7"/>
  <c r="H264" i="7"/>
  <c r="I264" i="7"/>
  <c r="J264" i="7"/>
  <c r="K264" i="7"/>
  <c r="H265" i="7"/>
  <c r="I265" i="7"/>
  <c r="J265" i="7"/>
  <c r="K265" i="7"/>
  <c r="H266" i="7"/>
  <c r="I266" i="7"/>
  <c r="J266" i="7"/>
  <c r="K266" i="7"/>
  <c r="H267" i="7"/>
  <c r="I267" i="7"/>
  <c r="J267" i="7"/>
  <c r="K267" i="7"/>
  <c r="H268" i="7"/>
  <c r="I268" i="7"/>
  <c r="J268" i="7"/>
  <c r="K268" i="7"/>
  <c r="H269" i="7"/>
  <c r="I269" i="7"/>
  <c r="J269" i="7"/>
  <c r="K269" i="7"/>
  <c r="H270" i="7"/>
  <c r="I270" i="7"/>
  <c r="J270" i="7"/>
  <c r="K270" i="7"/>
  <c r="H271" i="7"/>
  <c r="I271" i="7"/>
  <c r="J271" i="7"/>
  <c r="K271" i="7"/>
  <c r="H272" i="7"/>
  <c r="I272" i="7"/>
  <c r="J272" i="7"/>
  <c r="K272" i="7"/>
  <c r="H273" i="7"/>
  <c r="I273" i="7"/>
  <c r="J273" i="7"/>
  <c r="K273" i="7"/>
  <c r="H274" i="7"/>
  <c r="I274" i="7"/>
  <c r="J274" i="7"/>
  <c r="K274" i="7"/>
  <c r="H276" i="7"/>
  <c r="I276" i="7"/>
  <c r="J276" i="7"/>
  <c r="K276" i="7"/>
  <c r="H277" i="7"/>
  <c r="I277" i="7"/>
  <c r="J277" i="7"/>
  <c r="K277" i="7"/>
  <c r="H278" i="7"/>
  <c r="I278" i="7"/>
  <c r="J278" i="7"/>
  <c r="K278" i="7"/>
  <c r="H279" i="7"/>
  <c r="I279" i="7"/>
  <c r="J279" i="7"/>
  <c r="K279" i="7"/>
  <c r="H280" i="7"/>
  <c r="I280" i="7"/>
  <c r="J280" i="7"/>
  <c r="K280" i="7"/>
  <c r="H281" i="7"/>
  <c r="I281" i="7"/>
  <c r="J281" i="7"/>
  <c r="K281" i="7"/>
  <c r="H282" i="7"/>
  <c r="I282" i="7"/>
  <c r="J282" i="7"/>
  <c r="K282" i="7"/>
  <c r="H283" i="7"/>
  <c r="I283" i="7"/>
  <c r="J283" i="7"/>
  <c r="K283" i="7"/>
  <c r="H284" i="7"/>
  <c r="I284" i="7"/>
  <c r="J284" i="7"/>
  <c r="K284" i="7"/>
  <c r="H285" i="7"/>
  <c r="I285" i="7"/>
  <c r="J285" i="7"/>
  <c r="K285" i="7"/>
  <c r="H286" i="7"/>
  <c r="I286" i="7"/>
  <c r="J286" i="7"/>
  <c r="K286" i="7"/>
  <c r="H287" i="7"/>
  <c r="I287" i="7"/>
  <c r="J287" i="7"/>
  <c r="K287" i="7"/>
  <c r="H288" i="7"/>
  <c r="I288" i="7"/>
  <c r="J288" i="7"/>
  <c r="K288" i="7"/>
  <c r="H289" i="7"/>
  <c r="I289" i="7"/>
  <c r="J289" i="7"/>
  <c r="K289" i="7"/>
  <c r="H290" i="7"/>
  <c r="I290" i="7"/>
  <c r="J290" i="7"/>
  <c r="K290" i="7"/>
  <c r="H291" i="7"/>
  <c r="I291" i="7"/>
  <c r="J291" i="7"/>
  <c r="K291" i="7"/>
  <c r="H292" i="7"/>
  <c r="I292" i="7"/>
  <c r="J292" i="7"/>
  <c r="K292" i="7"/>
  <c r="H293" i="7"/>
  <c r="I293" i="7"/>
  <c r="J293" i="7"/>
  <c r="K293" i="7"/>
  <c r="H294" i="7"/>
  <c r="I294" i="7"/>
  <c r="J294" i="7"/>
  <c r="K294" i="7"/>
  <c r="H295" i="7"/>
  <c r="I295" i="7"/>
  <c r="J295" i="7"/>
  <c r="K295" i="7"/>
  <c r="H296" i="7"/>
  <c r="I296" i="7"/>
  <c r="J296" i="7"/>
  <c r="K296" i="7"/>
  <c r="H297" i="7"/>
  <c r="I297" i="7"/>
  <c r="J297" i="7"/>
  <c r="K297" i="7"/>
  <c r="H298" i="7"/>
  <c r="I298" i="7"/>
  <c r="J298" i="7"/>
  <c r="K298" i="7"/>
  <c r="H299" i="7"/>
  <c r="I299" i="7"/>
  <c r="J299" i="7"/>
  <c r="K299" i="7"/>
  <c r="H300" i="7"/>
  <c r="I300" i="7"/>
  <c r="J300" i="7"/>
  <c r="K300" i="7"/>
  <c r="H301" i="7"/>
  <c r="I301" i="7"/>
  <c r="J301" i="7"/>
  <c r="K301" i="7"/>
  <c r="H302" i="7"/>
  <c r="I302" i="7"/>
  <c r="J302" i="7"/>
  <c r="K302" i="7"/>
  <c r="H303" i="7"/>
  <c r="I303" i="7"/>
  <c r="J303" i="7"/>
  <c r="K303" i="7"/>
  <c r="H304" i="7"/>
  <c r="I304" i="7"/>
  <c r="J304" i="7"/>
  <c r="K304" i="7"/>
  <c r="H305" i="7"/>
  <c r="I305" i="7"/>
  <c r="J305" i="7"/>
  <c r="K305" i="7"/>
  <c r="H306" i="7"/>
  <c r="I306" i="7"/>
  <c r="J306" i="7"/>
  <c r="K306" i="7"/>
  <c r="H307" i="7"/>
  <c r="I307" i="7"/>
  <c r="J307" i="7"/>
  <c r="K307" i="7"/>
  <c r="H308" i="7"/>
  <c r="I308" i="7"/>
  <c r="J308" i="7"/>
  <c r="K308" i="7"/>
  <c r="H310" i="7"/>
  <c r="I310" i="7"/>
  <c r="J310" i="7"/>
  <c r="K310" i="7"/>
  <c r="H311" i="7"/>
  <c r="I311" i="7"/>
  <c r="J311" i="7"/>
  <c r="K311" i="7"/>
  <c r="H312" i="7"/>
  <c r="I312" i="7"/>
  <c r="J312" i="7"/>
  <c r="K312" i="7"/>
  <c r="H313" i="7"/>
  <c r="I313" i="7"/>
  <c r="J313" i="7"/>
  <c r="K313" i="7"/>
  <c r="H314" i="7"/>
  <c r="I314" i="7"/>
  <c r="J314" i="7"/>
  <c r="K314" i="7"/>
  <c r="H315" i="7"/>
  <c r="I315" i="7"/>
  <c r="J315" i="7"/>
  <c r="K315" i="7"/>
  <c r="H316" i="7"/>
  <c r="I316" i="7"/>
  <c r="J316" i="7"/>
  <c r="K316" i="7"/>
  <c r="H317" i="7"/>
  <c r="I317" i="7"/>
  <c r="J317" i="7"/>
  <c r="K317" i="7"/>
  <c r="H318" i="7"/>
  <c r="I318" i="7"/>
  <c r="J318" i="7"/>
  <c r="K318" i="7"/>
  <c r="H319" i="7"/>
  <c r="I319" i="7"/>
  <c r="J319" i="7"/>
  <c r="K319" i="7"/>
  <c r="H320" i="7"/>
  <c r="I320" i="7"/>
  <c r="J320" i="7"/>
  <c r="K320" i="7"/>
  <c r="H321" i="7"/>
  <c r="I321" i="7"/>
  <c r="J321" i="7"/>
  <c r="K321" i="7"/>
  <c r="H323" i="7"/>
  <c r="I323" i="7"/>
  <c r="J323" i="7"/>
  <c r="K323" i="7"/>
  <c r="H324" i="7"/>
  <c r="I324" i="7"/>
  <c r="J324" i="7"/>
  <c r="K324" i="7"/>
  <c r="H325" i="7"/>
  <c r="I325" i="7"/>
  <c r="J325" i="7"/>
  <c r="K325" i="7"/>
  <c r="H326" i="7"/>
  <c r="I326" i="7"/>
  <c r="J326" i="7"/>
  <c r="K326" i="7"/>
  <c r="H327" i="7"/>
  <c r="I327" i="7"/>
  <c r="J327" i="7"/>
  <c r="K327" i="7"/>
  <c r="H328" i="7"/>
  <c r="I328" i="7"/>
  <c r="J328" i="7"/>
  <c r="K328" i="7"/>
  <c r="H329" i="7"/>
  <c r="I329" i="7"/>
  <c r="J329" i="7"/>
  <c r="K329" i="7"/>
  <c r="H330" i="7"/>
  <c r="I330" i="7"/>
  <c r="J330" i="7"/>
  <c r="K330" i="7"/>
  <c r="H331" i="7"/>
  <c r="I331" i="7"/>
  <c r="J331" i="7"/>
  <c r="K331" i="7"/>
  <c r="H333" i="7"/>
  <c r="I333" i="7"/>
  <c r="J333" i="7"/>
  <c r="K333" i="7"/>
  <c r="H334" i="7"/>
  <c r="I334" i="7"/>
  <c r="J334" i="7"/>
  <c r="K334" i="7"/>
  <c r="H335" i="7"/>
  <c r="I335" i="7"/>
  <c r="J335" i="7"/>
  <c r="K335" i="7"/>
  <c r="H336" i="7"/>
  <c r="I336" i="7"/>
  <c r="J336" i="7"/>
  <c r="K336" i="7"/>
  <c r="H337" i="7"/>
  <c r="I337" i="7"/>
  <c r="J337" i="7"/>
  <c r="K337" i="7"/>
  <c r="H338" i="7"/>
  <c r="I338" i="7"/>
  <c r="J338" i="7"/>
  <c r="K338" i="7"/>
  <c r="H339" i="7"/>
  <c r="I339" i="7"/>
  <c r="J339" i="7"/>
  <c r="K339" i="7"/>
  <c r="H340" i="7"/>
  <c r="I340" i="7"/>
  <c r="J340" i="7"/>
  <c r="K340" i="7"/>
  <c r="H341" i="7"/>
  <c r="I341" i="7"/>
  <c r="J341" i="7"/>
  <c r="K341" i="7"/>
  <c r="H342" i="7"/>
  <c r="I342" i="7"/>
  <c r="J342" i="7"/>
  <c r="K342" i="7"/>
  <c r="H343" i="7"/>
  <c r="I343" i="7"/>
  <c r="J343" i="7"/>
  <c r="K343" i="7"/>
  <c r="H344" i="7"/>
  <c r="I344" i="7"/>
  <c r="J344" i="7"/>
  <c r="K344" i="7"/>
  <c r="H345" i="7"/>
  <c r="I345" i="7"/>
  <c r="J345" i="7"/>
  <c r="K345" i="7"/>
  <c r="H346" i="7"/>
  <c r="I346" i="7"/>
  <c r="J346" i="7"/>
  <c r="K346" i="7"/>
  <c r="H347" i="7"/>
  <c r="I347" i="7"/>
  <c r="J347" i="7"/>
  <c r="K347" i="7"/>
  <c r="H348" i="7"/>
  <c r="I348" i="7"/>
  <c r="J348" i="7"/>
  <c r="K348" i="7"/>
  <c r="H349" i="7"/>
  <c r="I349" i="7"/>
  <c r="J349" i="7"/>
  <c r="K349" i="7"/>
  <c r="H350" i="7"/>
  <c r="I350" i="7"/>
  <c r="J350" i="7"/>
  <c r="K350" i="7"/>
  <c r="H351" i="7"/>
  <c r="I351" i="7"/>
  <c r="J351" i="7"/>
  <c r="K351" i="7"/>
  <c r="H352" i="7"/>
  <c r="I352" i="7"/>
  <c r="J352" i="7"/>
  <c r="K352" i="7"/>
  <c r="H353" i="7"/>
  <c r="I353" i="7"/>
  <c r="J353" i="7"/>
  <c r="K353" i="7"/>
  <c r="H354" i="7"/>
  <c r="I354" i="7"/>
  <c r="J354" i="7"/>
  <c r="K354" i="7"/>
  <c r="H355" i="7"/>
  <c r="I355" i="7"/>
  <c r="J355" i="7"/>
  <c r="K355" i="7"/>
  <c r="H356" i="7"/>
  <c r="I356" i="7"/>
  <c r="J356" i="7"/>
  <c r="K356" i="7"/>
  <c r="H357" i="7"/>
  <c r="I357" i="7"/>
  <c r="J357" i="7"/>
  <c r="K357" i="7"/>
  <c r="H358" i="7"/>
  <c r="I358" i="7"/>
  <c r="J358" i="7"/>
  <c r="K358" i="7"/>
  <c r="H359" i="7"/>
  <c r="I359" i="7"/>
  <c r="J359" i="7"/>
  <c r="K359" i="7"/>
  <c r="H360" i="7"/>
  <c r="I360" i="7"/>
  <c r="J360" i="7"/>
  <c r="K360" i="7"/>
  <c r="H361" i="7"/>
  <c r="I361" i="7"/>
  <c r="J361" i="7"/>
  <c r="K361" i="7"/>
  <c r="H362" i="7"/>
  <c r="I362" i="7"/>
  <c r="J362" i="7"/>
  <c r="K362" i="7"/>
  <c r="H363" i="7"/>
  <c r="I363" i="7"/>
  <c r="J363" i="7"/>
  <c r="K363" i="7"/>
  <c r="H364" i="7"/>
  <c r="I364" i="7"/>
  <c r="J364" i="7"/>
  <c r="K364" i="7"/>
  <c r="H365" i="7"/>
  <c r="I365" i="7"/>
  <c r="J365" i="7"/>
  <c r="K365" i="7"/>
  <c r="H366" i="7"/>
  <c r="I366" i="7"/>
  <c r="J366" i="7"/>
  <c r="K366" i="7"/>
  <c r="H367" i="7"/>
  <c r="I367" i="7"/>
  <c r="J367" i="7"/>
  <c r="K367" i="7"/>
  <c r="H368" i="7"/>
  <c r="I368" i="7"/>
  <c r="J368" i="7"/>
  <c r="K368" i="7"/>
  <c r="H369" i="7"/>
  <c r="I369" i="7"/>
  <c r="J369" i="7"/>
  <c r="K369" i="7"/>
  <c r="H370" i="7"/>
  <c r="I370" i="7"/>
  <c r="J370" i="7"/>
  <c r="K370" i="7"/>
  <c r="H371" i="7"/>
  <c r="I371" i="7"/>
  <c r="J371" i="7"/>
  <c r="K371" i="7"/>
  <c r="H372" i="7"/>
  <c r="I372" i="7"/>
  <c r="J372" i="7"/>
  <c r="K372" i="7"/>
  <c r="H373" i="7"/>
  <c r="I373" i="7"/>
  <c r="J373" i="7"/>
  <c r="K373" i="7"/>
  <c r="H374" i="7"/>
  <c r="I374" i="7"/>
  <c r="J374" i="7"/>
  <c r="K374" i="7"/>
  <c r="H375" i="7"/>
  <c r="I375" i="7"/>
  <c r="J375" i="7"/>
  <c r="K375" i="7"/>
  <c r="H376" i="7"/>
  <c r="I376" i="7"/>
  <c r="J376" i="7"/>
  <c r="K376" i="7"/>
  <c r="H377" i="7"/>
  <c r="I377" i="7"/>
  <c r="J377" i="7"/>
  <c r="K377" i="7"/>
  <c r="H378" i="7"/>
  <c r="I378" i="7"/>
  <c r="J378" i="7"/>
  <c r="K378" i="7"/>
  <c r="H379" i="7"/>
  <c r="I379" i="7"/>
  <c r="J379" i="7"/>
  <c r="K379" i="7"/>
  <c r="H380" i="7"/>
  <c r="I380" i="7"/>
  <c r="J380" i="7"/>
  <c r="K380" i="7"/>
  <c r="H382" i="7"/>
  <c r="I382" i="7"/>
  <c r="J382" i="7"/>
  <c r="K382" i="7"/>
  <c r="H383" i="7"/>
  <c r="I383" i="7"/>
  <c r="J383" i="7"/>
  <c r="K383" i="7"/>
  <c r="H384" i="7"/>
  <c r="I384" i="7"/>
  <c r="J384" i="7"/>
  <c r="K384" i="7"/>
  <c r="H385" i="7"/>
  <c r="I385" i="7"/>
  <c r="J385" i="7"/>
  <c r="K385" i="7"/>
  <c r="H386" i="7"/>
  <c r="I386" i="7"/>
  <c r="J386" i="7"/>
  <c r="K386" i="7"/>
  <c r="H387" i="7"/>
  <c r="I387" i="7"/>
  <c r="J387" i="7"/>
  <c r="K387" i="7"/>
  <c r="K5" i="7"/>
  <c r="J5" i="7"/>
  <c r="I5" i="7"/>
  <c r="H5" i="7"/>
  <c r="H6" i="17"/>
  <c r="I6" i="17"/>
  <c r="J6" i="17"/>
  <c r="K6" i="17"/>
  <c r="H7" i="17"/>
  <c r="I7" i="17"/>
  <c r="J7" i="17"/>
  <c r="K7" i="17"/>
  <c r="H8" i="17"/>
  <c r="I8" i="17"/>
  <c r="J8" i="17"/>
  <c r="K8" i="17"/>
  <c r="H9" i="17"/>
  <c r="I9" i="17"/>
  <c r="J9" i="17"/>
  <c r="K9" i="17"/>
  <c r="H10" i="17"/>
  <c r="I10" i="17"/>
  <c r="J10" i="17"/>
  <c r="K10" i="17"/>
  <c r="H11" i="17"/>
  <c r="I11" i="17"/>
  <c r="J11" i="17"/>
  <c r="K11" i="17"/>
  <c r="H12" i="17"/>
  <c r="I12" i="17"/>
  <c r="J12" i="17"/>
  <c r="K12" i="17"/>
  <c r="H13" i="17"/>
  <c r="I13" i="17"/>
  <c r="J13" i="17"/>
  <c r="K13" i="17"/>
  <c r="H14" i="17"/>
  <c r="I14" i="17"/>
  <c r="J14" i="17"/>
  <c r="K14" i="17"/>
  <c r="H15" i="17"/>
  <c r="I15" i="17"/>
  <c r="J15" i="17"/>
  <c r="K15" i="17"/>
  <c r="H16" i="17"/>
  <c r="I16" i="17"/>
  <c r="J16" i="17"/>
  <c r="K16" i="17"/>
  <c r="H17" i="17"/>
  <c r="I17" i="17"/>
  <c r="J17" i="17"/>
  <c r="K17" i="17"/>
  <c r="H18" i="17"/>
  <c r="I18" i="17"/>
  <c r="J18" i="17"/>
  <c r="K18" i="17"/>
  <c r="H19" i="17"/>
  <c r="I19" i="17"/>
  <c r="J19" i="17"/>
  <c r="K19" i="17"/>
  <c r="H20" i="17"/>
  <c r="I20" i="17"/>
  <c r="J20" i="17"/>
  <c r="K20" i="17"/>
  <c r="H21" i="17"/>
  <c r="I21" i="17"/>
  <c r="J21" i="17"/>
  <c r="K21" i="17"/>
  <c r="H22" i="17"/>
  <c r="I22" i="17"/>
  <c r="J22" i="17"/>
  <c r="K22" i="17"/>
  <c r="H23" i="17"/>
  <c r="I23" i="17"/>
  <c r="J23" i="17"/>
  <c r="K23" i="17"/>
  <c r="H24" i="17"/>
  <c r="I24" i="17"/>
  <c r="J24" i="17"/>
  <c r="K24" i="17"/>
  <c r="H25" i="17"/>
  <c r="I25" i="17"/>
  <c r="J25" i="17"/>
  <c r="K25" i="17"/>
  <c r="H26" i="17"/>
  <c r="I26" i="17"/>
  <c r="J26" i="17"/>
  <c r="K26" i="17"/>
  <c r="H27" i="17"/>
  <c r="I27" i="17"/>
  <c r="J27" i="17"/>
  <c r="K27" i="17"/>
  <c r="H28" i="17"/>
  <c r="I28" i="17"/>
  <c r="J28" i="17"/>
  <c r="K28" i="17"/>
  <c r="H29" i="17"/>
  <c r="I29" i="17"/>
  <c r="J29" i="17"/>
  <c r="K29" i="17"/>
  <c r="H30" i="17"/>
  <c r="I30" i="17"/>
  <c r="J30" i="17"/>
  <c r="K30" i="17"/>
  <c r="H31" i="17"/>
  <c r="I31" i="17"/>
  <c r="J31" i="17"/>
  <c r="K31" i="17"/>
  <c r="H32" i="17"/>
  <c r="I32" i="17"/>
  <c r="J32" i="17"/>
  <c r="K32" i="17"/>
  <c r="H33" i="17"/>
  <c r="I33" i="17"/>
  <c r="J33" i="17"/>
  <c r="K33" i="17"/>
  <c r="H34" i="17"/>
  <c r="I34" i="17"/>
  <c r="J34" i="17"/>
  <c r="K34" i="17"/>
  <c r="H35" i="17"/>
  <c r="I35" i="17"/>
  <c r="J35" i="17"/>
  <c r="K35" i="17"/>
  <c r="H36" i="17"/>
  <c r="I36" i="17"/>
  <c r="J36" i="17"/>
  <c r="K36" i="17"/>
  <c r="H37" i="17"/>
  <c r="I37" i="17"/>
  <c r="J37" i="17"/>
  <c r="K37" i="17"/>
  <c r="H38" i="17"/>
  <c r="I38" i="17"/>
  <c r="J38" i="17"/>
  <c r="K38" i="17"/>
  <c r="H39" i="17"/>
  <c r="I39" i="17"/>
  <c r="J39" i="17"/>
  <c r="K39" i="17"/>
  <c r="H40" i="17"/>
  <c r="I40" i="17"/>
  <c r="J40" i="17"/>
  <c r="K40" i="17"/>
  <c r="H41" i="17"/>
  <c r="I41" i="17"/>
  <c r="J41" i="17"/>
  <c r="K41" i="17"/>
  <c r="H42" i="17"/>
  <c r="I42" i="17"/>
  <c r="J42" i="17"/>
  <c r="K42" i="17"/>
  <c r="H43" i="17"/>
  <c r="I43" i="17"/>
  <c r="J43" i="17"/>
  <c r="K43" i="17"/>
  <c r="H44" i="17"/>
  <c r="I44" i="17"/>
  <c r="J44" i="17"/>
  <c r="K44" i="17"/>
  <c r="H45" i="17"/>
  <c r="I45" i="17"/>
  <c r="J45" i="17"/>
  <c r="K45" i="17"/>
  <c r="H46" i="17"/>
  <c r="I46" i="17"/>
  <c r="J46" i="17"/>
  <c r="K46" i="17"/>
  <c r="H47" i="17"/>
  <c r="I47" i="17"/>
  <c r="J47" i="17"/>
  <c r="K47" i="17"/>
  <c r="H48" i="17"/>
  <c r="I48" i="17"/>
  <c r="J48" i="17"/>
  <c r="K48" i="17"/>
  <c r="H49" i="17"/>
  <c r="I49" i="17"/>
  <c r="J49" i="17"/>
  <c r="K49" i="17"/>
  <c r="H50" i="17"/>
  <c r="I50" i="17"/>
  <c r="J50" i="17"/>
  <c r="K50" i="17"/>
  <c r="H51" i="17"/>
  <c r="I51" i="17"/>
  <c r="J51" i="17"/>
  <c r="K51" i="17"/>
  <c r="H52" i="17"/>
  <c r="I52" i="17"/>
  <c r="J52" i="17"/>
  <c r="K52" i="17"/>
  <c r="H53" i="17"/>
  <c r="I53" i="17"/>
  <c r="J53" i="17"/>
  <c r="K53" i="17"/>
  <c r="H54" i="17"/>
  <c r="I54" i="17"/>
  <c r="J54" i="17"/>
  <c r="K54" i="17"/>
  <c r="H56" i="17"/>
  <c r="I56" i="17"/>
  <c r="J56" i="17"/>
  <c r="K56" i="17"/>
  <c r="H57" i="17"/>
  <c r="I57" i="17"/>
  <c r="J57" i="17"/>
  <c r="K57" i="17"/>
  <c r="H58" i="17"/>
  <c r="I58" i="17"/>
  <c r="J58" i="17"/>
  <c r="K58" i="17"/>
  <c r="H59" i="17"/>
  <c r="I59" i="17"/>
  <c r="J59" i="17"/>
  <c r="K59" i="17"/>
  <c r="H60" i="17"/>
  <c r="I60" i="17"/>
  <c r="J60" i="17"/>
  <c r="K60" i="17"/>
  <c r="H61" i="17"/>
  <c r="I61" i="17"/>
  <c r="J61" i="17"/>
  <c r="K61" i="17"/>
  <c r="H62" i="17"/>
  <c r="I62" i="17"/>
  <c r="J62" i="17"/>
  <c r="K62" i="17"/>
  <c r="H63" i="17"/>
  <c r="I63" i="17"/>
  <c r="J63" i="17"/>
  <c r="K63" i="17"/>
  <c r="H64" i="17"/>
  <c r="I64" i="17"/>
  <c r="J64" i="17"/>
  <c r="K64" i="17"/>
  <c r="H65" i="17"/>
  <c r="I65" i="17"/>
  <c r="J65" i="17"/>
  <c r="K65" i="17"/>
  <c r="H66" i="17"/>
  <c r="I66" i="17"/>
  <c r="J66" i="17"/>
  <c r="K66" i="17"/>
  <c r="H67" i="17"/>
  <c r="I67" i="17"/>
  <c r="J67" i="17"/>
  <c r="K67" i="17"/>
  <c r="H68" i="17"/>
  <c r="I68" i="17"/>
  <c r="J68" i="17"/>
  <c r="K68" i="17"/>
  <c r="H69" i="17"/>
  <c r="I69" i="17"/>
  <c r="J69" i="17"/>
  <c r="K69" i="17"/>
  <c r="H71" i="17"/>
  <c r="I71" i="17"/>
  <c r="J71" i="17"/>
  <c r="K71" i="17"/>
  <c r="H72" i="17"/>
  <c r="I72" i="17"/>
  <c r="J72" i="17"/>
  <c r="K72" i="17"/>
  <c r="H73" i="17"/>
  <c r="I73" i="17"/>
  <c r="J73" i="17"/>
  <c r="K73" i="17"/>
  <c r="H75" i="17"/>
  <c r="I75" i="17"/>
  <c r="J75" i="17"/>
  <c r="K75" i="17"/>
  <c r="H76" i="17"/>
  <c r="I76" i="17"/>
  <c r="J76" i="17"/>
  <c r="K76" i="17"/>
  <c r="H77" i="17"/>
  <c r="I77" i="17"/>
  <c r="J77" i="17"/>
  <c r="K77" i="17"/>
  <c r="H78" i="17"/>
  <c r="I78" i="17"/>
  <c r="J78" i="17"/>
  <c r="K78" i="17"/>
  <c r="H79" i="17"/>
  <c r="I79" i="17"/>
  <c r="J79" i="17"/>
  <c r="K79" i="17"/>
  <c r="H80" i="17"/>
  <c r="I80" i="17"/>
  <c r="J80" i="17"/>
  <c r="K80" i="17"/>
  <c r="H81" i="17"/>
  <c r="I81" i="17"/>
  <c r="J81" i="17"/>
  <c r="K81" i="17"/>
  <c r="H82" i="17"/>
  <c r="I82" i="17"/>
  <c r="J82" i="17"/>
  <c r="K82" i="17"/>
  <c r="H83" i="17"/>
  <c r="I83" i="17"/>
  <c r="J83" i="17"/>
  <c r="K83" i="17"/>
  <c r="H84" i="17"/>
  <c r="I84" i="17"/>
  <c r="J84" i="17"/>
  <c r="K84" i="17"/>
  <c r="H85" i="17"/>
  <c r="I85" i="17"/>
  <c r="J85" i="17"/>
  <c r="K85" i="17"/>
  <c r="H86" i="17"/>
  <c r="I86" i="17"/>
  <c r="J86" i="17"/>
  <c r="K86" i="17"/>
  <c r="H87" i="17"/>
  <c r="I87" i="17"/>
  <c r="J87" i="17"/>
  <c r="K87" i="17"/>
  <c r="H88" i="17"/>
  <c r="I88" i="17"/>
  <c r="J88" i="17"/>
  <c r="K88" i="17"/>
  <c r="H89" i="17"/>
  <c r="I89" i="17"/>
  <c r="J89" i="17"/>
  <c r="K89" i="17"/>
  <c r="H91" i="17"/>
  <c r="I91" i="17"/>
  <c r="J91" i="17"/>
  <c r="K91" i="17"/>
  <c r="H92" i="17"/>
  <c r="I92" i="17"/>
  <c r="J92" i="17"/>
  <c r="K92" i="17"/>
  <c r="H93" i="17"/>
  <c r="I93" i="17"/>
  <c r="J93" i="17"/>
  <c r="K93" i="17"/>
  <c r="H94" i="17"/>
  <c r="I94" i="17"/>
  <c r="J94" i="17"/>
  <c r="K94" i="17"/>
  <c r="H95" i="17"/>
  <c r="I95" i="17"/>
  <c r="J95" i="17"/>
  <c r="K95" i="17"/>
  <c r="H96" i="17"/>
  <c r="I96" i="17"/>
  <c r="J96" i="17"/>
  <c r="K96" i="17"/>
  <c r="H97" i="17"/>
  <c r="I97" i="17"/>
  <c r="J97" i="17"/>
  <c r="K97" i="17"/>
  <c r="H99" i="17"/>
  <c r="I99" i="17"/>
  <c r="J99" i="17"/>
  <c r="K99" i="17"/>
  <c r="H100" i="17"/>
  <c r="I100" i="17"/>
  <c r="J100" i="17"/>
  <c r="K100" i="17"/>
  <c r="H101" i="17"/>
  <c r="I101" i="17"/>
  <c r="J101" i="17"/>
  <c r="K101" i="17"/>
  <c r="H102" i="17"/>
  <c r="I102" i="17"/>
  <c r="J102" i="17"/>
  <c r="K102" i="17"/>
  <c r="H104" i="17"/>
  <c r="I104" i="17"/>
  <c r="J104" i="17"/>
  <c r="K104" i="17"/>
  <c r="H105" i="17"/>
  <c r="I105" i="17"/>
  <c r="J105" i="17"/>
  <c r="K105" i="17"/>
  <c r="H106" i="17"/>
  <c r="I106" i="17"/>
  <c r="J106" i="17"/>
  <c r="K106" i="17"/>
  <c r="H107" i="17"/>
  <c r="I107" i="17"/>
  <c r="J107" i="17"/>
  <c r="K107" i="17"/>
  <c r="H108" i="17"/>
  <c r="I108" i="17"/>
  <c r="J108" i="17"/>
  <c r="K108" i="17"/>
  <c r="H110" i="17"/>
  <c r="I110" i="17"/>
  <c r="J110" i="17"/>
  <c r="K110" i="17"/>
  <c r="H111" i="17"/>
  <c r="I111" i="17"/>
  <c r="J111" i="17"/>
  <c r="K111" i="17"/>
  <c r="H112" i="17"/>
  <c r="I112" i="17"/>
  <c r="J112" i="17"/>
  <c r="K112" i="17"/>
  <c r="H113" i="17"/>
  <c r="I113" i="17"/>
  <c r="J113" i="17"/>
  <c r="K113" i="17"/>
  <c r="H114" i="17"/>
  <c r="I114" i="17"/>
  <c r="J114" i="17"/>
  <c r="K114" i="17"/>
  <c r="H116" i="17"/>
  <c r="I116" i="17"/>
  <c r="J116" i="17"/>
  <c r="K116" i="17"/>
  <c r="H117" i="17"/>
  <c r="I117" i="17"/>
  <c r="J117" i="17"/>
  <c r="K117" i="17"/>
  <c r="H118" i="17"/>
  <c r="I118" i="17"/>
  <c r="J118" i="17"/>
  <c r="K118" i="17"/>
  <c r="H119" i="17"/>
  <c r="I119" i="17"/>
  <c r="J119" i="17"/>
  <c r="K119" i="17"/>
  <c r="H120" i="17"/>
  <c r="I120" i="17"/>
  <c r="J120" i="17"/>
  <c r="K120" i="17"/>
  <c r="H121" i="17"/>
  <c r="I121" i="17"/>
  <c r="J121" i="17"/>
  <c r="K121" i="17"/>
  <c r="H122" i="17"/>
  <c r="I122" i="17"/>
  <c r="J122" i="17"/>
  <c r="K122" i="17"/>
  <c r="H123" i="17"/>
  <c r="I123" i="17"/>
  <c r="J123" i="17"/>
  <c r="K123" i="17"/>
  <c r="H124" i="17"/>
  <c r="I124" i="17"/>
  <c r="J124" i="17"/>
  <c r="K124" i="17"/>
  <c r="H125" i="17"/>
  <c r="I125" i="17"/>
  <c r="J125" i="17"/>
  <c r="K125" i="17"/>
  <c r="H126" i="17"/>
  <c r="I126" i="17"/>
  <c r="J126" i="17"/>
  <c r="K126" i="17"/>
  <c r="H127" i="17"/>
  <c r="I127" i="17"/>
  <c r="J127" i="17"/>
  <c r="K127" i="17"/>
  <c r="H128" i="17"/>
  <c r="I128" i="17"/>
  <c r="J128" i="17"/>
  <c r="K128" i="17"/>
  <c r="H130" i="17"/>
  <c r="I130" i="17"/>
  <c r="J130" i="17"/>
  <c r="K130" i="17"/>
  <c r="H131" i="17"/>
  <c r="I131" i="17"/>
  <c r="J131" i="17"/>
  <c r="K131" i="17"/>
  <c r="H132" i="17"/>
  <c r="I132" i="17"/>
  <c r="J132" i="17"/>
  <c r="K132" i="17"/>
  <c r="H133" i="17"/>
  <c r="I133" i="17"/>
  <c r="J133" i="17"/>
  <c r="K133" i="17"/>
  <c r="H135" i="17"/>
  <c r="I135" i="17"/>
  <c r="J135" i="17"/>
  <c r="K135" i="17"/>
  <c r="H136" i="17"/>
  <c r="I136" i="17"/>
  <c r="J136" i="17"/>
  <c r="K136" i="17"/>
  <c r="H137" i="17"/>
  <c r="I137" i="17"/>
  <c r="J137" i="17"/>
  <c r="K137" i="17"/>
  <c r="H138" i="17"/>
  <c r="I138" i="17"/>
  <c r="J138" i="17"/>
  <c r="K138" i="17"/>
  <c r="H139" i="17"/>
  <c r="I139" i="17"/>
  <c r="J139" i="17"/>
  <c r="K139" i="17"/>
  <c r="H140" i="17"/>
  <c r="I140" i="17"/>
  <c r="J140" i="17"/>
  <c r="K140" i="17"/>
  <c r="H141" i="17"/>
  <c r="I141" i="17"/>
  <c r="J141" i="17"/>
  <c r="K141" i="17"/>
  <c r="H142" i="17"/>
  <c r="I142" i="17"/>
  <c r="J142" i="17"/>
  <c r="K142" i="17"/>
  <c r="H143" i="17"/>
  <c r="I143" i="17"/>
  <c r="J143" i="17"/>
  <c r="K143" i="17"/>
  <c r="H144" i="17"/>
  <c r="I144" i="17"/>
  <c r="J144" i="17"/>
  <c r="K144" i="17"/>
  <c r="H145" i="17"/>
  <c r="I145" i="17"/>
  <c r="J145" i="17"/>
  <c r="K145" i="17"/>
  <c r="H146" i="17"/>
  <c r="I146" i="17"/>
  <c r="J146" i="17"/>
  <c r="K146" i="17"/>
  <c r="H147" i="17"/>
  <c r="I147" i="17"/>
  <c r="J147" i="17"/>
  <c r="K147" i="17"/>
  <c r="H149" i="17"/>
  <c r="I149" i="17"/>
  <c r="J149" i="17"/>
  <c r="K149" i="17"/>
  <c r="H150" i="17"/>
  <c r="I150" i="17"/>
  <c r="J150" i="17"/>
  <c r="K150" i="17"/>
  <c r="H151" i="17"/>
  <c r="I151" i="17"/>
  <c r="J151" i="17"/>
  <c r="K151" i="17"/>
  <c r="H153" i="17"/>
  <c r="I153" i="17"/>
  <c r="J153" i="17"/>
  <c r="K153" i="17"/>
  <c r="H154" i="17"/>
  <c r="I154" i="17"/>
  <c r="J154" i="17"/>
  <c r="K154" i="17"/>
  <c r="H155" i="17"/>
  <c r="I155" i="17"/>
  <c r="J155" i="17"/>
  <c r="K155" i="17"/>
  <c r="H156" i="17"/>
  <c r="I156" i="17"/>
  <c r="J156" i="17"/>
  <c r="K156" i="17"/>
  <c r="H157" i="17"/>
  <c r="I157" i="17"/>
  <c r="J157" i="17"/>
  <c r="K157" i="17"/>
  <c r="H158" i="17"/>
  <c r="I158" i="17"/>
  <c r="J158" i="17"/>
  <c r="K158" i="17"/>
  <c r="H159" i="17"/>
  <c r="I159" i="17"/>
  <c r="J159" i="17"/>
  <c r="K159" i="17"/>
  <c r="H160" i="17"/>
  <c r="I160" i="17"/>
  <c r="J160" i="17"/>
  <c r="K160" i="17"/>
  <c r="H161" i="17"/>
  <c r="I161" i="17"/>
  <c r="J161" i="17"/>
  <c r="K161" i="17"/>
  <c r="K5" i="17"/>
  <c r="J5" i="17"/>
  <c r="I5" i="17"/>
  <c r="H5" i="17"/>
  <c r="H23" i="15"/>
  <c r="I23" i="15"/>
  <c r="J23" i="15"/>
  <c r="K23" i="15"/>
  <c r="H24" i="15"/>
  <c r="I24" i="15"/>
  <c r="J24" i="15"/>
  <c r="K24" i="15"/>
  <c r="H25" i="15"/>
  <c r="I25" i="15"/>
  <c r="J25" i="15"/>
  <c r="K25" i="15"/>
  <c r="H27" i="15"/>
  <c r="I27" i="15"/>
  <c r="J27" i="15"/>
  <c r="K27" i="15"/>
  <c r="H28" i="15"/>
  <c r="I28" i="15"/>
  <c r="J28" i="15"/>
  <c r="K28" i="15"/>
  <c r="H29" i="15"/>
  <c r="I29" i="15"/>
  <c r="J29" i="15"/>
  <c r="K29" i="15"/>
  <c r="H31" i="15"/>
  <c r="I31" i="15"/>
  <c r="J31" i="15"/>
  <c r="K31" i="15"/>
  <c r="H32" i="15"/>
  <c r="I32" i="15"/>
  <c r="J32" i="15"/>
  <c r="K32" i="15"/>
  <c r="H33" i="15"/>
  <c r="I33" i="15"/>
  <c r="J33" i="15"/>
  <c r="K33" i="15"/>
  <c r="H35" i="15"/>
  <c r="I35" i="15"/>
  <c r="J35" i="15"/>
  <c r="K35" i="15"/>
  <c r="H36" i="15"/>
  <c r="I36" i="15"/>
  <c r="J36" i="15"/>
  <c r="K36" i="15"/>
  <c r="H37" i="15"/>
  <c r="I37" i="15"/>
  <c r="J37" i="15"/>
  <c r="K37" i="15"/>
  <c r="H38" i="15"/>
  <c r="I38" i="15"/>
  <c r="J38" i="15"/>
  <c r="K38" i="15"/>
  <c r="H39" i="15"/>
  <c r="I39" i="15"/>
  <c r="J39" i="15"/>
  <c r="K39" i="15"/>
  <c r="H40" i="15"/>
  <c r="I40" i="15"/>
  <c r="J40" i="15"/>
  <c r="K40" i="15"/>
  <c r="H41" i="15"/>
  <c r="I41" i="15"/>
  <c r="J41" i="15"/>
  <c r="K41" i="15"/>
  <c r="H42" i="15"/>
  <c r="I42" i="15"/>
  <c r="J42" i="15"/>
  <c r="K42" i="15"/>
  <c r="H43" i="15"/>
  <c r="I43" i="15"/>
  <c r="J43" i="15"/>
  <c r="K43" i="15"/>
  <c r="H44" i="15"/>
  <c r="I44" i="15"/>
  <c r="J44" i="15"/>
  <c r="K44" i="15"/>
  <c r="H46" i="15"/>
  <c r="I46" i="15"/>
  <c r="J46" i="15"/>
  <c r="K46" i="15"/>
  <c r="H47" i="15"/>
  <c r="I47" i="15"/>
  <c r="J47" i="15"/>
  <c r="K47" i="15"/>
  <c r="H48" i="15"/>
  <c r="I48" i="15"/>
  <c r="J48" i="15"/>
  <c r="K48" i="15"/>
  <c r="H49" i="15"/>
  <c r="I49" i="15"/>
  <c r="J49" i="15"/>
  <c r="K49" i="15"/>
  <c r="H50" i="15"/>
  <c r="I50" i="15"/>
  <c r="J50" i="15"/>
  <c r="K50" i="15"/>
  <c r="H51" i="15"/>
  <c r="I51" i="15"/>
  <c r="J51" i="15"/>
  <c r="K51" i="15"/>
  <c r="H52" i="15"/>
  <c r="I52" i="15"/>
  <c r="J52" i="15"/>
  <c r="K52" i="15"/>
  <c r="H53" i="15"/>
  <c r="I53" i="15"/>
  <c r="J53" i="15"/>
  <c r="K53" i="15"/>
  <c r="H54" i="15"/>
  <c r="I54" i="15"/>
  <c r="J54" i="15"/>
  <c r="K54" i="15"/>
  <c r="H55" i="15"/>
  <c r="I55" i="15"/>
  <c r="J55" i="15"/>
  <c r="K55" i="15"/>
  <c r="H56" i="15"/>
  <c r="I56" i="15"/>
  <c r="J56" i="15"/>
  <c r="K56" i="15"/>
  <c r="H57" i="15"/>
  <c r="I57" i="15"/>
  <c r="J57" i="15"/>
  <c r="K57" i="15"/>
  <c r="H58" i="15"/>
  <c r="I58" i="15"/>
  <c r="J58" i="15"/>
  <c r="K58" i="15"/>
  <c r="H60" i="15"/>
  <c r="I60" i="15"/>
  <c r="J60" i="15"/>
  <c r="K60" i="15"/>
  <c r="H61" i="15"/>
  <c r="I61" i="15"/>
  <c r="J61" i="15"/>
  <c r="K61" i="15"/>
  <c r="H62" i="15"/>
  <c r="I62" i="15"/>
  <c r="J62" i="15"/>
  <c r="K62" i="15"/>
  <c r="H63" i="15"/>
  <c r="I63" i="15"/>
  <c r="J63" i="15"/>
  <c r="K63" i="15"/>
  <c r="H64" i="15"/>
  <c r="I64" i="15"/>
  <c r="J64" i="15"/>
  <c r="K64" i="15"/>
  <c r="H65" i="15"/>
  <c r="I65" i="15"/>
  <c r="J65" i="15"/>
  <c r="K65" i="15"/>
  <c r="H66" i="15"/>
  <c r="I66" i="15"/>
  <c r="J66" i="15"/>
  <c r="K66" i="15"/>
  <c r="H67" i="15"/>
  <c r="I67" i="15"/>
  <c r="J67" i="15"/>
  <c r="K67" i="15"/>
  <c r="H68" i="15"/>
  <c r="I68" i="15"/>
  <c r="J68" i="15"/>
  <c r="K68" i="15"/>
  <c r="H70" i="15"/>
  <c r="I70" i="15"/>
  <c r="J70" i="15"/>
  <c r="K70" i="15"/>
  <c r="H71" i="15"/>
  <c r="I71" i="15"/>
  <c r="J71" i="15"/>
  <c r="K71" i="15"/>
  <c r="H72" i="15"/>
  <c r="I72" i="15"/>
  <c r="J72" i="15"/>
  <c r="K72" i="15"/>
  <c r="H73" i="15"/>
  <c r="I73" i="15"/>
  <c r="J73" i="15"/>
  <c r="K73" i="15"/>
  <c r="H74" i="15"/>
  <c r="I74" i="15"/>
  <c r="J74" i="15"/>
  <c r="K74" i="15"/>
  <c r="H75" i="15"/>
  <c r="I75" i="15"/>
  <c r="J75" i="15"/>
  <c r="K75" i="15"/>
  <c r="H76" i="15"/>
  <c r="I76" i="15"/>
  <c r="J76" i="15"/>
  <c r="K76" i="15"/>
  <c r="H77" i="15"/>
  <c r="I77" i="15"/>
  <c r="J77" i="15"/>
  <c r="K77" i="15"/>
  <c r="H78" i="15"/>
  <c r="I78" i="15"/>
  <c r="J78" i="15"/>
  <c r="K78" i="15"/>
  <c r="H79" i="15"/>
  <c r="I79" i="15"/>
  <c r="J79" i="15"/>
  <c r="K79" i="15"/>
  <c r="H80" i="15"/>
  <c r="I80" i="15"/>
  <c r="J80" i="15"/>
  <c r="K80" i="15"/>
  <c r="H81" i="15"/>
  <c r="I81" i="15"/>
  <c r="J81" i="15"/>
  <c r="K81" i="15"/>
  <c r="H82" i="15"/>
  <c r="I82" i="15"/>
  <c r="J82" i="15"/>
  <c r="K82" i="15"/>
  <c r="H83" i="15"/>
  <c r="I83" i="15"/>
  <c r="J83" i="15"/>
  <c r="K83" i="15"/>
  <c r="H85" i="15"/>
  <c r="I85" i="15"/>
  <c r="J85" i="15"/>
  <c r="K85" i="15"/>
  <c r="H86" i="15"/>
  <c r="I86" i="15"/>
  <c r="J86" i="15"/>
  <c r="K86" i="15"/>
  <c r="H87" i="15"/>
  <c r="I87" i="15"/>
  <c r="J87" i="15"/>
  <c r="K87" i="15"/>
  <c r="H88" i="15"/>
  <c r="I88" i="15"/>
  <c r="J88" i="15"/>
  <c r="K88" i="15"/>
  <c r="H89" i="15"/>
  <c r="I89" i="15"/>
  <c r="J89" i="15"/>
  <c r="K89" i="15"/>
  <c r="H90" i="15"/>
  <c r="I90" i="15"/>
  <c r="J90" i="15"/>
  <c r="K90" i="15"/>
  <c r="H91" i="15"/>
  <c r="I91" i="15"/>
  <c r="J91" i="15"/>
  <c r="K91" i="15"/>
  <c r="H92" i="15"/>
  <c r="I92" i="15"/>
  <c r="J92" i="15"/>
  <c r="K92" i="15"/>
  <c r="H93" i="15"/>
  <c r="I93" i="15"/>
  <c r="J93" i="15"/>
  <c r="K93" i="15"/>
  <c r="H94" i="15"/>
  <c r="I94" i="15"/>
  <c r="J94" i="15"/>
  <c r="K94" i="15"/>
  <c r="H95" i="15"/>
  <c r="I95" i="15"/>
  <c r="J95" i="15"/>
  <c r="K95" i="15"/>
  <c r="H96" i="15"/>
  <c r="I96" i="15"/>
  <c r="J96" i="15"/>
  <c r="K96" i="15"/>
  <c r="H97" i="15"/>
  <c r="I97" i="15"/>
  <c r="J97" i="15"/>
  <c r="K97" i="15"/>
  <c r="H98" i="15"/>
  <c r="I98" i="15"/>
  <c r="J98" i="15"/>
  <c r="K98" i="15"/>
  <c r="H100" i="15"/>
  <c r="I100" i="15"/>
  <c r="J100" i="15"/>
  <c r="K100" i="15"/>
  <c r="H101" i="15"/>
  <c r="I101" i="15"/>
  <c r="J101" i="15"/>
  <c r="K101" i="15"/>
  <c r="H102" i="15"/>
  <c r="I102" i="15"/>
  <c r="J102" i="15"/>
  <c r="K102" i="15"/>
  <c r="H103" i="15"/>
  <c r="I103" i="15"/>
  <c r="J103" i="15"/>
  <c r="K103" i="15"/>
  <c r="H104" i="15"/>
  <c r="I104" i="15"/>
  <c r="J104" i="15"/>
  <c r="K104" i="15"/>
  <c r="H105" i="15"/>
  <c r="I105" i="15"/>
  <c r="J105" i="15"/>
  <c r="K105" i="15"/>
  <c r="H106" i="15"/>
  <c r="I106" i="15"/>
  <c r="J106" i="15"/>
  <c r="K106" i="15"/>
  <c r="H107" i="15"/>
  <c r="I107" i="15"/>
  <c r="J107" i="15"/>
  <c r="K107" i="15"/>
  <c r="H108" i="15"/>
  <c r="I108" i="15"/>
  <c r="J108" i="15"/>
  <c r="K108" i="15"/>
  <c r="H110" i="15"/>
  <c r="I110" i="15"/>
  <c r="J110" i="15"/>
  <c r="K110" i="15"/>
  <c r="H111" i="15"/>
  <c r="I111" i="15"/>
  <c r="J111" i="15"/>
  <c r="K111" i="15"/>
  <c r="H112" i="15"/>
  <c r="I112" i="15"/>
  <c r="J112" i="15"/>
  <c r="K112" i="15"/>
  <c r="H113" i="15"/>
  <c r="I113" i="15"/>
  <c r="J113" i="15"/>
  <c r="K113" i="15"/>
  <c r="H114" i="15"/>
  <c r="I114" i="15"/>
  <c r="J114" i="15"/>
  <c r="K114" i="15"/>
  <c r="H115" i="15"/>
  <c r="I115" i="15"/>
  <c r="J115" i="15"/>
  <c r="K115" i="15"/>
  <c r="H116" i="15"/>
  <c r="I116" i="15"/>
  <c r="J116" i="15"/>
  <c r="K116" i="15"/>
  <c r="H117" i="15"/>
  <c r="I117" i="15"/>
  <c r="J117" i="15"/>
  <c r="K117" i="15"/>
  <c r="H118" i="15"/>
  <c r="I118" i="15"/>
  <c r="J118" i="15"/>
  <c r="K118" i="15"/>
  <c r="H119" i="15"/>
  <c r="I119" i="15"/>
  <c r="J119" i="15"/>
  <c r="K119" i="15"/>
  <c r="H120" i="15"/>
  <c r="I120" i="15"/>
  <c r="J120" i="15"/>
  <c r="K120" i="15"/>
  <c r="H121" i="15"/>
  <c r="I121" i="15"/>
  <c r="J121" i="15"/>
  <c r="K121" i="15"/>
  <c r="H122" i="15"/>
  <c r="I122" i="15"/>
  <c r="J122" i="15"/>
  <c r="K122" i="15"/>
  <c r="H123" i="15"/>
  <c r="I123" i="15"/>
  <c r="J123" i="15"/>
  <c r="K123" i="15"/>
  <c r="H124" i="15"/>
  <c r="I124" i="15"/>
  <c r="J124" i="15"/>
  <c r="K124" i="15"/>
  <c r="H125" i="15"/>
  <c r="I125" i="15"/>
  <c r="J125" i="15"/>
  <c r="K125" i="15"/>
  <c r="H126" i="15"/>
  <c r="I126" i="15"/>
  <c r="J126" i="15"/>
  <c r="K126" i="15"/>
  <c r="H127" i="15"/>
  <c r="I127" i="15"/>
  <c r="J127" i="15"/>
  <c r="K127" i="15"/>
  <c r="H128" i="15"/>
  <c r="I128" i="15"/>
  <c r="J128" i="15"/>
  <c r="K128" i="15"/>
  <c r="H129" i="15"/>
  <c r="I129" i="15"/>
  <c r="J129" i="15"/>
  <c r="K129" i="15"/>
  <c r="H130" i="15"/>
  <c r="I130" i="15"/>
  <c r="J130" i="15"/>
  <c r="K130" i="15"/>
  <c r="H131" i="15"/>
  <c r="I131" i="15"/>
  <c r="J131" i="15"/>
  <c r="K131" i="15"/>
  <c r="H132" i="15"/>
  <c r="I132" i="15"/>
  <c r="J132" i="15"/>
  <c r="K132" i="15"/>
  <c r="H133" i="15"/>
  <c r="I133" i="15"/>
  <c r="J133" i="15"/>
  <c r="K133" i="15"/>
  <c r="H134" i="15"/>
  <c r="I134" i="15"/>
  <c r="J134" i="15"/>
  <c r="K134" i="15"/>
  <c r="H135" i="15"/>
  <c r="I135" i="15"/>
  <c r="J135" i="15"/>
  <c r="K135" i="15"/>
  <c r="H136" i="15"/>
  <c r="I136" i="15"/>
  <c r="J136" i="15"/>
  <c r="K136" i="15"/>
  <c r="H137" i="15"/>
  <c r="I137" i="15"/>
  <c r="J137" i="15"/>
  <c r="K137" i="15"/>
  <c r="H138" i="15"/>
  <c r="I138" i="15"/>
  <c r="J138" i="15"/>
  <c r="K138" i="15"/>
  <c r="H139" i="15"/>
  <c r="I139" i="15"/>
  <c r="J139" i="15"/>
  <c r="K139" i="15"/>
  <c r="H140" i="15"/>
  <c r="I140" i="15"/>
  <c r="J140" i="15"/>
  <c r="K140" i="15"/>
  <c r="H141" i="15"/>
  <c r="I141" i="15"/>
  <c r="J141" i="15"/>
  <c r="K141" i="15"/>
  <c r="H142" i="15"/>
  <c r="I142" i="15"/>
  <c r="J142" i="15"/>
  <c r="K142" i="15"/>
  <c r="H143" i="15"/>
  <c r="I143" i="15"/>
  <c r="J143" i="15"/>
  <c r="K143" i="15"/>
  <c r="H144" i="15"/>
  <c r="I144" i="15"/>
  <c r="J144" i="15"/>
  <c r="K144" i="15"/>
  <c r="H145" i="15"/>
  <c r="I145" i="15"/>
  <c r="J145" i="15"/>
  <c r="K145" i="15"/>
  <c r="H146" i="15"/>
  <c r="I146" i="15"/>
  <c r="J146" i="15"/>
  <c r="K146" i="15"/>
  <c r="H147" i="15"/>
  <c r="I147" i="15"/>
  <c r="J147" i="15"/>
  <c r="K147" i="15"/>
  <c r="H148" i="15"/>
  <c r="I148" i="15"/>
  <c r="J148" i="15"/>
  <c r="K148" i="15"/>
  <c r="H149" i="15"/>
  <c r="I149" i="15"/>
  <c r="J149" i="15"/>
  <c r="K149" i="15"/>
  <c r="H150" i="15"/>
  <c r="I150" i="15"/>
  <c r="J150" i="15"/>
  <c r="K150" i="15"/>
  <c r="H151" i="15"/>
  <c r="I151" i="15"/>
  <c r="J151" i="15"/>
  <c r="K151" i="15"/>
  <c r="H152" i="15"/>
  <c r="I152" i="15"/>
  <c r="J152" i="15"/>
  <c r="K152" i="15"/>
  <c r="H153" i="15"/>
  <c r="I153" i="15"/>
  <c r="J153" i="15"/>
  <c r="K153" i="15"/>
  <c r="H154" i="15"/>
  <c r="I154" i="15"/>
  <c r="J154" i="15"/>
  <c r="K154" i="15"/>
  <c r="H155" i="15"/>
  <c r="I155" i="15"/>
  <c r="J155" i="15"/>
  <c r="K155" i="15"/>
  <c r="H156" i="15"/>
  <c r="I156" i="15"/>
  <c r="J156" i="15"/>
  <c r="K156" i="15"/>
  <c r="H157" i="15"/>
  <c r="I157" i="15"/>
  <c r="J157" i="15"/>
  <c r="K157" i="15"/>
  <c r="H158" i="15"/>
  <c r="I158" i="15"/>
  <c r="J158" i="15"/>
  <c r="K158" i="15"/>
  <c r="H159" i="15"/>
  <c r="I159" i="15"/>
  <c r="J159" i="15"/>
  <c r="K159" i="15"/>
  <c r="H160" i="15"/>
  <c r="I160" i="15"/>
  <c r="J160" i="15"/>
  <c r="K160" i="15"/>
  <c r="H161" i="15"/>
  <c r="I161" i="15"/>
  <c r="J161" i="15"/>
  <c r="K161" i="15"/>
  <c r="H162" i="15"/>
  <c r="I162" i="15"/>
  <c r="J162" i="15"/>
  <c r="K162" i="15"/>
  <c r="H163" i="15"/>
  <c r="I163" i="15"/>
  <c r="J163" i="15"/>
  <c r="K163" i="15"/>
  <c r="H164" i="15"/>
  <c r="I164" i="15"/>
  <c r="J164" i="15"/>
  <c r="K164" i="15"/>
  <c r="H165" i="15"/>
  <c r="I165" i="15"/>
  <c r="J165" i="15"/>
  <c r="K165" i="15"/>
  <c r="H166" i="15"/>
  <c r="I166" i="15"/>
  <c r="J166" i="15"/>
  <c r="K166" i="15"/>
  <c r="H167" i="15"/>
  <c r="I167" i="15"/>
  <c r="J167" i="15"/>
  <c r="K167" i="15"/>
  <c r="H168" i="15"/>
  <c r="I168" i="15"/>
  <c r="J168" i="15"/>
  <c r="K168" i="15"/>
  <c r="H169" i="15"/>
  <c r="I169" i="15"/>
  <c r="J169" i="15"/>
  <c r="K169" i="15"/>
  <c r="H170" i="15"/>
  <c r="I170" i="15"/>
  <c r="J170" i="15"/>
  <c r="K170" i="15"/>
  <c r="H171" i="15"/>
  <c r="I171" i="15"/>
  <c r="J171" i="15"/>
  <c r="K171" i="15"/>
  <c r="H172" i="15"/>
  <c r="I172" i="15"/>
  <c r="J172" i="15"/>
  <c r="K172" i="15"/>
  <c r="H173" i="15"/>
  <c r="I173" i="15"/>
  <c r="J173" i="15"/>
  <c r="K173" i="15"/>
  <c r="H174" i="15"/>
  <c r="I174" i="15"/>
  <c r="J174" i="15"/>
  <c r="K174" i="15"/>
  <c r="H175" i="15"/>
  <c r="I175" i="15"/>
  <c r="J175" i="15"/>
  <c r="K175" i="15"/>
  <c r="H176" i="15"/>
  <c r="I176" i="15"/>
  <c r="J176" i="15"/>
  <c r="K176" i="15"/>
  <c r="H177" i="15"/>
  <c r="I177" i="15"/>
  <c r="J177" i="15"/>
  <c r="K177" i="15"/>
  <c r="H178" i="15"/>
  <c r="I178" i="15"/>
  <c r="J178" i="15"/>
  <c r="K178" i="15"/>
  <c r="H179" i="15"/>
  <c r="I179" i="15"/>
  <c r="J179" i="15"/>
  <c r="K179" i="15"/>
  <c r="H180" i="15"/>
  <c r="I180" i="15"/>
  <c r="J180" i="15"/>
  <c r="K180" i="15"/>
  <c r="H181" i="15"/>
  <c r="I181" i="15"/>
  <c r="J181" i="15"/>
  <c r="K181" i="15"/>
  <c r="H182" i="15"/>
  <c r="I182" i="15"/>
  <c r="J182" i="15"/>
  <c r="K182" i="15"/>
  <c r="H183" i="15"/>
  <c r="I183" i="15"/>
  <c r="J183" i="15"/>
  <c r="K183" i="15"/>
  <c r="H184" i="15"/>
  <c r="I184" i="15"/>
  <c r="J184" i="15"/>
  <c r="K184" i="15"/>
  <c r="H185" i="15"/>
  <c r="I185" i="15"/>
  <c r="J185" i="15"/>
  <c r="K185" i="15"/>
  <c r="H186" i="15"/>
  <c r="I186" i="15"/>
  <c r="J186" i="15"/>
  <c r="K186" i="15"/>
  <c r="H187" i="15"/>
  <c r="I187" i="15"/>
  <c r="J187" i="15"/>
  <c r="K187" i="15"/>
  <c r="H188" i="15"/>
  <c r="I188" i="15"/>
  <c r="J188" i="15"/>
  <c r="K188" i="15"/>
  <c r="H189" i="15"/>
  <c r="I189" i="15"/>
  <c r="J189" i="15"/>
  <c r="K189" i="15"/>
  <c r="H190" i="15"/>
  <c r="I190" i="15"/>
  <c r="J190" i="15"/>
  <c r="K190" i="15"/>
  <c r="H191" i="15"/>
  <c r="I191" i="15"/>
  <c r="J191" i="15"/>
  <c r="K191" i="15"/>
  <c r="H192" i="15"/>
  <c r="I192" i="15"/>
  <c r="J192" i="15"/>
  <c r="K192" i="15"/>
  <c r="H193" i="15"/>
  <c r="I193" i="15"/>
  <c r="J193" i="15"/>
  <c r="K193" i="15"/>
  <c r="H194" i="15"/>
  <c r="I194" i="15"/>
  <c r="J194" i="15"/>
  <c r="K194" i="15"/>
  <c r="H195" i="15"/>
  <c r="I195" i="15"/>
  <c r="J195" i="15"/>
  <c r="K195" i="15"/>
  <c r="H196" i="15"/>
  <c r="I196" i="15"/>
  <c r="J196" i="15"/>
  <c r="K196" i="15"/>
  <c r="H197" i="15"/>
  <c r="I197" i="15"/>
  <c r="J197" i="15"/>
  <c r="K197" i="15"/>
  <c r="H198" i="15"/>
  <c r="I198" i="15"/>
  <c r="J198" i="15"/>
  <c r="K198" i="15"/>
  <c r="H199" i="15"/>
  <c r="I199" i="15"/>
  <c r="J199" i="15"/>
  <c r="K199" i="15"/>
  <c r="H200" i="15"/>
  <c r="I200" i="15"/>
  <c r="J200" i="15"/>
  <c r="K200" i="15"/>
  <c r="H201" i="15"/>
  <c r="I201" i="15"/>
  <c r="J201" i="15"/>
  <c r="K201" i="15"/>
  <c r="H202" i="15"/>
  <c r="I202" i="15"/>
  <c r="J202" i="15"/>
  <c r="K202" i="15"/>
  <c r="H203" i="15"/>
  <c r="I203" i="15"/>
  <c r="J203" i="15"/>
  <c r="K203" i="15"/>
  <c r="H204" i="15"/>
  <c r="I204" i="15"/>
  <c r="J204" i="15"/>
  <c r="K204" i="15"/>
  <c r="H205" i="15"/>
  <c r="I205" i="15"/>
  <c r="J205" i="15"/>
  <c r="K205" i="15"/>
  <c r="H206" i="15"/>
  <c r="I206" i="15"/>
  <c r="J206" i="15"/>
  <c r="K206" i="15"/>
  <c r="H207" i="15"/>
  <c r="I207" i="15"/>
  <c r="J207" i="15"/>
  <c r="K207" i="15"/>
  <c r="H208" i="15"/>
  <c r="I208" i="15"/>
  <c r="J208" i="15"/>
  <c r="K208" i="15"/>
  <c r="H209" i="15"/>
  <c r="I209" i="15"/>
  <c r="J209" i="15"/>
  <c r="K209" i="15"/>
  <c r="H210" i="15"/>
  <c r="I210" i="15"/>
  <c r="J210" i="15"/>
  <c r="K210" i="15"/>
  <c r="H211" i="15"/>
  <c r="I211" i="15"/>
  <c r="J211" i="15"/>
  <c r="K211" i="15"/>
  <c r="H6" i="15"/>
  <c r="I6" i="15"/>
  <c r="J6" i="15"/>
  <c r="K6" i="15"/>
  <c r="H7" i="15"/>
  <c r="I7" i="15"/>
  <c r="J7" i="15"/>
  <c r="K7" i="15"/>
  <c r="H8" i="15"/>
  <c r="I8" i="15"/>
  <c r="J8" i="15"/>
  <c r="K8" i="15"/>
  <c r="H9" i="15"/>
  <c r="I9" i="15"/>
  <c r="J9" i="15"/>
  <c r="K9" i="15"/>
  <c r="H10" i="15"/>
  <c r="I10" i="15"/>
  <c r="J10" i="15"/>
  <c r="K10" i="15"/>
  <c r="H11" i="15"/>
  <c r="I11" i="15"/>
  <c r="J11" i="15"/>
  <c r="K11" i="15"/>
  <c r="H12" i="15"/>
  <c r="I12" i="15"/>
  <c r="J12" i="15"/>
  <c r="K12" i="15"/>
  <c r="H13" i="15"/>
  <c r="I13" i="15"/>
  <c r="J13" i="15"/>
  <c r="K13" i="15"/>
  <c r="H14" i="15"/>
  <c r="I14" i="15"/>
  <c r="J14" i="15"/>
  <c r="K14" i="15"/>
  <c r="H15" i="15"/>
  <c r="I15" i="15"/>
  <c r="J15" i="15"/>
  <c r="K15" i="15"/>
  <c r="H16" i="15"/>
  <c r="I16" i="15"/>
  <c r="J16" i="15"/>
  <c r="K16" i="15"/>
  <c r="H17" i="15"/>
  <c r="I17" i="15"/>
  <c r="J17" i="15"/>
  <c r="K17" i="15"/>
  <c r="H18" i="15"/>
  <c r="I18" i="15"/>
  <c r="J18" i="15"/>
  <c r="K18" i="15"/>
  <c r="H19" i="15"/>
  <c r="I19" i="15"/>
  <c r="J19" i="15"/>
  <c r="K19" i="15"/>
  <c r="H20" i="15"/>
  <c r="I20" i="15"/>
  <c r="J20" i="15"/>
  <c r="K20" i="15"/>
  <c r="H21" i="15"/>
  <c r="I21" i="15"/>
  <c r="J21" i="15"/>
  <c r="K21" i="15"/>
  <c r="K5" i="15"/>
  <c r="J5" i="15"/>
  <c r="I5" i="15"/>
  <c r="H5" i="15"/>
  <c r="H6" i="20"/>
  <c r="I6" i="20"/>
  <c r="J6" i="20"/>
  <c r="K6" i="20"/>
  <c r="H7" i="20"/>
  <c r="I7" i="20"/>
  <c r="J7" i="20"/>
  <c r="K7" i="20"/>
  <c r="H8" i="20"/>
  <c r="I8" i="20"/>
  <c r="J8" i="20"/>
  <c r="K8" i="20"/>
  <c r="H9" i="20"/>
  <c r="I9" i="20"/>
  <c r="J9" i="20"/>
  <c r="K9" i="20"/>
  <c r="H10" i="20"/>
  <c r="I10" i="20"/>
  <c r="J10" i="20"/>
  <c r="K10" i="20"/>
  <c r="H11" i="20"/>
  <c r="I11" i="20"/>
  <c r="J11" i="20"/>
  <c r="K11" i="20"/>
  <c r="H12" i="20"/>
  <c r="I12" i="20"/>
  <c r="J12" i="20"/>
  <c r="K12" i="20"/>
  <c r="H13" i="20"/>
  <c r="I13" i="20"/>
  <c r="J13" i="20"/>
  <c r="K13" i="20"/>
  <c r="H14" i="20"/>
  <c r="I14" i="20"/>
  <c r="J14" i="20"/>
  <c r="K14" i="20"/>
  <c r="H15" i="20"/>
  <c r="I15" i="20"/>
  <c r="J15" i="20"/>
  <c r="K15" i="20"/>
  <c r="H16" i="20"/>
  <c r="I16" i="20"/>
  <c r="J16" i="20"/>
  <c r="K16" i="20"/>
  <c r="H17" i="20"/>
  <c r="I17" i="20"/>
  <c r="J17" i="20"/>
  <c r="K17" i="20"/>
  <c r="H18" i="20"/>
  <c r="I18" i="20"/>
  <c r="J18" i="20"/>
  <c r="K18" i="20"/>
  <c r="H19" i="20"/>
  <c r="I19" i="20"/>
  <c r="J19" i="20"/>
  <c r="K19" i="20"/>
  <c r="H20" i="20"/>
  <c r="I20" i="20"/>
  <c r="J20" i="20"/>
  <c r="K20" i="20"/>
  <c r="H21" i="20"/>
  <c r="I21" i="20"/>
  <c r="J21" i="20"/>
  <c r="K21" i="20"/>
  <c r="H22" i="20"/>
  <c r="I22" i="20"/>
  <c r="J22" i="20"/>
  <c r="K22" i="20"/>
  <c r="H23" i="20"/>
  <c r="I23" i="20"/>
  <c r="J23" i="20"/>
  <c r="K23" i="20"/>
  <c r="H24" i="20"/>
  <c r="I24" i="20"/>
  <c r="J24" i="20"/>
  <c r="K24" i="20"/>
  <c r="H25" i="20"/>
  <c r="I25" i="20"/>
  <c r="J25" i="20"/>
  <c r="K25" i="20"/>
  <c r="H26" i="20"/>
  <c r="I26" i="20"/>
  <c r="J26" i="20"/>
  <c r="K26" i="20"/>
  <c r="H27" i="20"/>
  <c r="I27" i="20"/>
  <c r="J27" i="20"/>
  <c r="K27" i="20"/>
  <c r="H28" i="20"/>
  <c r="I28" i="20"/>
  <c r="J28" i="20"/>
  <c r="K28" i="20"/>
  <c r="H29" i="20"/>
  <c r="I29" i="20"/>
  <c r="J29" i="20"/>
  <c r="K29" i="20"/>
  <c r="H30" i="20"/>
  <c r="I30" i="20"/>
  <c r="J30" i="20"/>
  <c r="K30" i="20"/>
  <c r="H31" i="20"/>
  <c r="I31" i="20"/>
  <c r="J31" i="20"/>
  <c r="K31" i="20"/>
  <c r="H33" i="20"/>
  <c r="I33" i="20"/>
  <c r="J33" i="20"/>
  <c r="K33" i="20"/>
  <c r="H34" i="20"/>
  <c r="I34" i="20"/>
  <c r="J34" i="20"/>
  <c r="K34" i="20"/>
  <c r="H35" i="20"/>
  <c r="I35" i="20"/>
  <c r="J35" i="20"/>
  <c r="K35" i="20"/>
  <c r="H36" i="20"/>
  <c r="I36" i="20"/>
  <c r="J36" i="20"/>
  <c r="K36" i="20"/>
  <c r="H37" i="20"/>
  <c r="I37" i="20"/>
  <c r="J37" i="20"/>
  <c r="K37" i="20"/>
  <c r="H38" i="20"/>
  <c r="I38" i="20"/>
  <c r="J38" i="20"/>
  <c r="K38" i="20"/>
  <c r="H39" i="20"/>
  <c r="I39" i="20"/>
  <c r="J39" i="20"/>
  <c r="K39" i="20"/>
  <c r="H40" i="20"/>
  <c r="I40" i="20"/>
  <c r="J40" i="20"/>
  <c r="K40" i="20"/>
  <c r="H41" i="20"/>
  <c r="I41" i="20"/>
  <c r="J41" i="20"/>
  <c r="K41" i="20"/>
  <c r="H42" i="20"/>
  <c r="I42" i="20"/>
  <c r="J42" i="20"/>
  <c r="K42" i="20"/>
  <c r="H43" i="20"/>
  <c r="I43" i="20"/>
  <c r="J43" i="20"/>
  <c r="K43" i="20"/>
  <c r="H44" i="20"/>
  <c r="I44" i="20"/>
  <c r="J44" i="20"/>
  <c r="K44" i="20"/>
  <c r="H45" i="20"/>
  <c r="I45" i="20"/>
  <c r="J45" i="20"/>
  <c r="K45" i="20"/>
  <c r="H46" i="20"/>
  <c r="I46" i="20"/>
  <c r="J46" i="20"/>
  <c r="K46" i="20"/>
  <c r="H47" i="20"/>
  <c r="I47" i="20"/>
  <c r="J47" i="20"/>
  <c r="K47" i="20"/>
  <c r="H48" i="20"/>
  <c r="I48" i="20"/>
  <c r="J48" i="20"/>
  <c r="K48" i="20"/>
  <c r="H49" i="20"/>
  <c r="I49" i="20"/>
  <c r="J49" i="20"/>
  <c r="K49" i="20"/>
  <c r="H50" i="20"/>
  <c r="I50" i="20"/>
  <c r="J50" i="20"/>
  <c r="K50" i="20"/>
  <c r="H51" i="20"/>
  <c r="I51" i="20"/>
  <c r="J51" i="20"/>
  <c r="K51" i="20"/>
  <c r="H52" i="20"/>
  <c r="I52" i="20"/>
  <c r="J52" i="20"/>
  <c r="K52" i="20"/>
  <c r="H53" i="20"/>
  <c r="I53" i="20"/>
  <c r="J53" i="20"/>
  <c r="K53" i="20"/>
  <c r="H54" i="20"/>
  <c r="I54" i="20"/>
  <c r="J54" i="20"/>
  <c r="K54" i="20"/>
  <c r="H55" i="20"/>
  <c r="I55" i="20"/>
  <c r="J55" i="20"/>
  <c r="K55" i="20"/>
  <c r="H56" i="20"/>
  <c r="I56" i="20"/>
  <c r="J56" i="20"/>
  <c r="K56" i="20"/>
  <c r="H58" i="20"/>
  <c r="I58" i="20"/>
  <c r="J58" i="20"/>
  <c r="K58" i="20"/>
  <c r="H59" i="20"/>
  <c r="I59" i="20"/>
  <c r="J59" i="20"/>
  <c r="K59" i="20"/>
  <c r="H60" i="20"/>
  <c r="I60" i="20"/>
  <c r="J60" i="20"/>
  <c r="K60" i="20"/>
  <c r="H61" i="20"/>
  <c r="I61" i="20"/>
  <c r="J61" i="20"/>
  <c r="K61" i="20"/>
  <c r="H62" i="20"/>
  <c r="I62" i="20"/>
  <c r="J62" i="20"/>
  <c r="K62" i="20"/>
  <c r="H63" i="20"/>
  <c r="I63" i="20"/>
  <c r="J63" i="20"/>
  <c r="K63" i="20"/>
  <c r="H64" i="20"/>
  <c r="I64" i="20"/>
  <c r="J64" i="20"/>
  <c r="K64" i="20"/>
  <c r="H65" i="20"/>
  <c r="I65" i="20"/>
  <c r="J65" i="20"/>
  <c r="K65" i="20"/>
  <c r="H66" i="20"/>
  <c r="I66" i="20"/>
  <c r="J66" i="20"/>
  <c r="K66" i="20"/>
  <c r="H67" i="20"/>
  <c r="I67" i="20"/>
  <c r="J67" i="20"/>
  <c r="K67" i="20"/>
  <c r="H68" i="20"/>
  <c r="I68" i="20"/>
  <c r="J68" i="20"/>
  <c r="K68" i="20"/>
  <c r="H70" i="20"/>
  <c r="I70" i="20"/>
  <c r="J70" i="20"/>
  <c r="K70" i="20"/>
  <c r="H71" i="20"/>
  <c r="I71" i="20"/>
  <c r="J71" i="20"/>
  <c r="K71" i="20"/>
  <c r="H72" i="20"/>
  <c r="I72" i="20"/>
  <c r="J72" i="20"/>
  <c r="K72" i="20"/>
  <c r="H73" i="20"/>
  <c r="I73" i="20"/>
  <c r="J73" i="20"/>
  <c r="K73" i="20"/>
  <c r="H74" i="20"/>
  <c r="I74" i="20"/>
  <c r="J74" i="20"/>
  <c r="K74" i="20"/>
  <c r="H75" i="20"/>
  <c r="I75" i="20"/>
  <c r="J75" i="20"/>
  <c r="K75" i="20"/>
  <c r="H76" i="20"/>
  <c r="I76" i="20"/>
  <c r="J76" i="20"/>
  <c r="K76" i="20"/>
  <c r="H77" i="20"/>
  <c r="I77" i="20"/>
  <c r="J77" i="20"/>
  <c r="K77" i="20"/>
  <c r="H78" i="20"/>
  <c r="I78" i="20"/>
  <c r="J78" i="20"/>
  <c r="K78" i="20"/>
  <c r="H79" i="20"/>
  <c r="I79" i="20"/>
  <c r="J79" i="20"/>
  <c r="K79" i="20"/>
  <c r="H80" i="20"/>
  <c r="I80" i="20"/>
  <c r="J80" i="20"/>
  <c r="K80" i="20"/>
  <c r="H81" i="20"/>
  <c r="I81" i="20"/>
  <c r="J81" i="20"/>
  <c r="K81" i="20"/>
  <c r="H82" i="20"/>
  <c r="I82" i="20"/>
  <c r="J82" i="20"/>
  <c r="K82" i="20"/>
  <c r="H83" i="20"/>
  <c r="I83" i="20"/>
  <c r="J83" i="20"/>
  <c r="K83" i="20"/>
  <c r="H84" i="20"/>
  <c r="I84" i="20"/>
  <c r="J84" i="20"/>
  <c r="K84" i="20"/>
  <c r="H85" i="20"/>
  <c r="I85" i="20"/>
  <c r="J85" i="20"/>
  <c r="K85" i="20"/>
  <c r="H87" i="20"/>
  <c r="I87" i="20"/>
  <c r="J87" i="20"/>
  <c r="K87" i="20"/>
  <c r="H88" i="20"/>
  <c r="I88" i="20"/>
  <c r="J88" i="20"/>
  <c r="K88" i="20"/>
  <c r="H89" i="20"/>
  <c r="I89" i="20"/>
  <c r="J89" i="20"/>
  <c r="K89" i="20"/>
  <c r="H90" i="20"/>
  <c r="I90" i="20"/>
  <c r="J90" i="20"/>
  <c r="K90" i="20"/>
  <c r="H91" i="20"/>
  <c r="I91" i="20"/>
  <c r="J91" i="20"/>
  <c r="K91" i="20"/>
  <c r="H92" i="20"/>
  <c r="I92" i="20"/>
  <c r="J92" i="20"/>
  <c r="K92" i="20"/>
  <c r="H93" i="20"/>
  <c r="I93" i="20"/>
  <c r="J93" i="20"/>
  <c r="K93" i="20"/>
  <c r="H94" i="20"/>
  <c r="I94" i="20"/>
  <c r="J94" i="20"/>
  <c r="K94" i="20"/>
  <c r="H95" i="20"/>
  <c r="I95" i="20"/>
  <c r="J95" i="20"/>
  <c r="K95" i="20"/>
  <c r="H96" i="20"/>
  <c r="I96" i="20"/>
  <c r="J96" i="20"/>
  <c r="K96" i="20"/>
  <c r="H97" i="20"/>
  <c r="I97" i="20"/>
  <c r="J97" i="20"/>
  <c r="K97" i="20"/>
  <c r="H98" i="20"/>
  <c r="I98" i="20"/>
  <c r="J98" i="20"/>
  <c r="K98" i="20"/>
  <c r="H99" i="20"/>
  <c r="I99" i="20"/>
  <c r="J99" i="20"/>
  <c r="K99" i="20"/>
  <c r="H100" i="20"/>
  <c r="I100" i="20"/>
  <c r="J100" i="20"/>
  <c r="K100" i="20"/>
  <c r="H101" i="20"/>
  <c r="I101" i="20"/>
  <c r="J101" i="20"/>
  <c r="K101" i="20"/>
  <c r="H102" i="20"/>
  <c r="I102" i="20"/>
  <c r="J102" i="20"/>
  <c r="K102" i="20"/>
  <c r="H103" i="20"/>
  <c r="I103" i="20"/>
  <c r="J103" i="20"/>
  <c r="K103" i="20"/>
  <c r="H104" i="20"/>
  <c r="I104" i="20"/>
  <c r="J104" i="20"/>
  <c r="K104" i="20"/>
  <c r="H105" i="20"/>
  <c r="I105" i="20"/>
  <c r="J105" i="20"/>
  <c r="K105" i="20"/>
  <c r="H106" i="20"/>
  <c r="I106" i="20"/>
  <c r="J106" i="20"/>
  <c r="K106" i="20"/>
  <c r="H107" i="20"/>
  <c r="I107" i="20"/>
  <c r="J107" i="20"/>
  <c r="K107" i="20"/>
  <c r="H108" i="20"/>
  <c r="I108" i="20"/>
  <c r="J108" i="20"/>
  <c r="K108" i="20"/>
  <c r="H109" i="20"/>
  <c r="I109" i="20"/>
  <c r="J109" i="20"/>
  <c r="K109" i="20"/>
  <c r="H110" i="20"/>
  <c r="I110" i="20"/>
  <c r="J110" i="20"/>
  <c r="K110" i="20"/>
  <c r="H111" i="20"/>
  <c r="I111" i="20"/>
  <c r="J111" i="20"/>
  <c r="K111" i="20"/>
  <c r="H112" i="20"/>
  <c r="I112" i="20"/>
  <c r="J112" i="20"/>
  <c r="K112" i="20"/>
  <c r="H113" i="20"/>
  <c r="I113" i="20"/>
  <c r="J113" i="20"/>
  <c r="K113" i="20"/>
  <c r="H114" i="20"/>
  <c r="I114" i="20"/>
  <c r="J114" i="20"/>
  <c r="K114" i="20"/>
  <c r="H115" i="20"/>
  <c r="I115" i="20"/>
  <c r="J115" i="20"/>
  <c r="K115" i="20"/>
  <c r="H116" i="20"/>
  <c r="I116" i="20"/>
  <c r="J116" i="20"/>
  <c r="K116" i="20"/>
  <c r="H117" i="20"/>
  <c r="I117" i="20"/>
  <c r="J117" i="20"/>
  <c r="K117" i="20"/>
  <c r="H118" i="20"/>
  <c r="I118" i="20"/>
  <c r="J118" i="20"/>
  <c r="K118" i="20"/>
  <c r="H119" i="20"/>
  <c r="I119" i="20"/>
  <c r="J119" i="20"/>
  <c r="K119" i="20"/>
  <c r="H120" i="20"/>
  <c r="I120" i="20"/>
  <c r="J120" i="20"/>
  <c r="K120" i="20"/>
  <c r="H121" i="20"/>
  <c r="I121" i="20"/>
  <c r="J121" i="20"/>
  <c r="K121" i="20"/>
  <c r="H122" i="20"/>
  <c r="I122" i="20"/>
  <c r="J122" i="20"/>
  <c r="K122" i="20"/>
  <c r="H123" i="20"/>
  <c r="I123" i="20"/>
  <c r="J123" i="20"/>
  <c r="K123" i="20"/>
  <c r="H124" i="20"/>
  <c r="I124" i="20"/>
  <c r="J124" i="20"/>
  <c r="K124" i="20"/>
  <c r="H125" i="20"/>
  <c r="I125" i="20"/>
  <c r="J125" i="20"/>
  <c r="K125" i="20"/>
  <c r="H126" i="20"/>
  <c r="I126" i="20"/>
  <c r="J126" i="20"/>
  <c r="K126" i="20"/>
  <c r="H127" i="20"/>
  <c r="I127" i="20"/>
  <c r="J127" i="20"/>
  <c r="K127" i="20"/>
  <c r="H128" i="20"/>
  <c r="I128" i="20"/>
  <c r="J128" i="20"/>
  <c r="K128" i="20"/>
  <c r="H129" i="20"/>
  <c r="I129" i="20"/>
  <c r="J129" i="20"/>
  <c r="K129" i="20"/>
  <c r="H130" i="20"/>
  <c r="I130" i="20"/>
  <c r="J130" i="20"/>
  <c r="K130" i="20"/>
  <c r="H131" i="20"/>
  <c r="I131" i="20"/>
  <c r="J131" i="20"/>
  <c r="K131" i="20"/>
  <c r="H132" i="20"/>
  <c r="I132" i="20"/>
  <c r="J132" i="20"/>
  <c r="K132" i="20"/>
  <c r="H133" i="20"/>
  <c r="I133" i="20"/>
  <c r="J133" i="20"/>
  <c r="K133" i="20"/>
  <c r="H134" i="20"/>
  <c r="I134" i="20"/>
  <c r="J134" i="20"/>
  <c r="K134" i="20"/>
  <c r="H135" i="20"/>
  <c r="I135" i="20"/>
  <c r="J135" i="20"/>
  <c r="K135" i="20"/>
  <c r="H136" i="20"/>
  <c r="I136" i="20"/>
  <c r="J136" i="20"/>
  <c r="K136" i="20"/>
  <c r="H138" i="20"/>
  <c r="I138" i="20"/>
  <c r="J138" i="20"/>
  <c r="K138" i="20"/>
  <c r="H139" i="20"/>
  <c r="I139" i="20"/>
  <c r="J139" i="20"/>
  <c r="K139" i="20"/>
  <c r="H140" i="20"/>
  <c r="I140" i="20"/>
  <c r="J140" i="20"/>
  <c r="K140" i="20"/>
  <c r="H141" i="20"/>
  <c r="I141" i="20"/>
  <c r="J141" i="20"/>
  <c r="K141" i="20"/>
  <c r="H142" i="20"/>
  <c r="I142" i="20"/>
  <c r="J142" i="20"/>
  <c r="K142" i="20"/>
  <c r="H143" i="20"/>
  <c r="I143" i="20"/>
  <c r="J143" i="20"/>
  <c r="K143" i="20"/>
  <c r="H144" i="20"/>
  <c r="I144" i="20"/>
  <c r="J144" i="20"/>
  <c r="K144" i="20"/>
  <c r="H145" i="20"/>
  <c r="I145" i="20"/>
  <c r="J145" i="20"/>
  <c r="K145" i="20"/>
  <c r="H146" i="20"/>
  <c r="I146" i="20"/>
  <c r="J146" i="20"/>
  <c r="K146" i="20"/>
  <c r="H147" i="20"/>
  <c r="I147" i="20"/>
  <c r="J147" i="20"/>
  <c r="K147" i="20"/>
  <c r="H148" i="20"/>
  <c r="I148" i="20"/>
  <c r="J148" i="20"/>
  <c r="K148" i="20"/>
  <c r="H149" i="20"/>
  <c r="I149" i="20"/>
  <c r="J149" i="20"/>
  <c r="K149" i="20"/>
  <c r="H150" i="20"/>
  <c r="I150" i="20"/>
  <c r="J150" i="20"/>
  <c r="K150" i="20"/>
  <c r="H151" i="20"/>
  <c r="I151" i="20"/>
  <c r="J151" i="20"/>
  <c r="K151" i="20"/>
  <c r="H152" i="20"/>
  <c r="I152" i="20"/>
  <c r="J152" i="20"/>
  <c r="K152" i="20"/>
  <c r="H153" i="20"/>
  <c r="I153" i="20"/>
  <c r="J153" i="20"/>
  <c r="K153" i="20"/>
  <c r="H154" i="20"/>
  <c r="I154" i="20"/>
  <c r="J154" i="20"/>
  <c r="K154" i="20"/>
  <c r="H155" i="20"/>
  <c r="I155" i="20"/>
  <c r="J155" i="20"/>
  <c r="K155" i="20"/>
  <c r="H156" i="20"/>
  <c r="I156" i="20"/>
  <c r="J156" i="20"/>
  <c r="K156" i="20"/>
  <c r="H158" i="20"/>
  <c r="I158" i="20"/>
  <c r="J158" i="20"/>
  <c r="K158" i="20"/>
  <c r="H159" i="20"/>
  <c r="I159" i="20"/>
  <c r="J159" i="20"/>
  <c r="K159" i="20"/>
  <c r="H160" i="20"/>
  <c r="I160" i="20"/>
  <c r="J160" i="20"/>
  <c r="K160" i="20"/>
  <c r="H161" i="20"/>
  <c r="I161" i="20"/>
  <c r="J161" i="20"/>
  <c r="K161" i="20"/>
  <c r="H162" i="20"/>
  <c r="I162" i="20"/>
  <c r="J162" i="20"/>
  <c r="K162" i="20"/>
  <c r="H163" i="20"/>
  <c r="I163" i="20"/>
  <c r="J163" i="20"/>
  <c r="K163" i="20"/>
  <c r="H164" i="20"/>
  <c r="I164" i="20"/>
  <c r="J164" i="20"/>
  <c r="K164" i="20"/>
  <c r="H165" i="20"/>
  <c r="I165" i="20"/>
  <c r="J165" i="20"/>
  <c r="K165" i="20"/>
  <c r="H166" i="20"/>
  <c r="I166" i="20"/>
  <c r="J166" i="20"/>
  <c r="K166" i="20"/>
  <c r="H167" i="20"/>
  <c r="I167" i="20"/>
  <c r="J167" i="20"/>
  <c r="K167" i="20"/>
  <c r="H168" i="20"/>
  <c r="I168" i="20"/>
  <c r="J168" i="20"/>
  <c r="K168" i="20"/>
  <c r="H169" i="20"/>
  <c r="I169" i="20"/>
  <c r="J169" i="20"/>
  <c r="K169" i="20"/>
  <c r="H170" i="20"/>
  <c r="I170" i="20"/>
  <c r="J170" i="20"/>
  <c r="K170" i="20"/>
  <c r="H171" i="20"/>
  <c r="I171" i="20"/>
  <c r="J171" i="20"/>
  <c r="K171" i="20"/>
  <c r="H172" i="20"/>
  <c r="I172" i="20"/>
  <c r="J172" i="20"/>
  <c r="K172" i="20"/>
  <c r="H173" i="20"/>
  <c r="I173" i="20"/>
  <c r="J173" i="20"/>
  <c r="K173" i="20"/>
  <c r="H174" i="20"/>
  <c r="I174" i="20"/>
  <c r="J174" i="20"/>
  <c r="K174" i="20"/>
  <c r="H175" i="20"/>
  <c r="I175" i="20"/>
  <c r="J175" i="20"/>
  <c r="K175" i="20"/>
  <c r="H176" i="20"/>
  <c r="I176" i="20"/>
  <c r="J176" i="20"/>
  <c r="K176" i="20"/>
  <c r="H177" i="20"/>
  <c r="I177" i="20"/>
  <c r="J177" i="20"/>
  <c r="K177" i="20"/>
  <c r="H178" i="20"/>
  <c r="I178" i="20"/>
  <c r="J178" i="20"/>
  <c r="K178" i="20"/>
  <c r="H179" i="20"/>
  <c r="I179" i="20"/>
  <c r="J179" i="20"/>
  <c r="K179" i="20"/>
  <c r="H180" i="20"/>
  <c r="I180" i="20"/>
  <c r="J180" i="20"/>
  <c r="K180" i="20"/>
  <c r="H181" i="20"/>
  <c r="I181" i="20"/>
  <c r="J181" i="20"/>
  <c r="K181" i="20"/>
  <c r="H182" i="20"/>
  <c r="I182" i="20"/>
  <c r="J182" i="20"/>
  <c r="K182" i="20"/>
  <c r="H183" i="20"/>
  <c r="I183" i="20"/>
  <c r="J183" i="20"/>
  <c r="K183" i="20"/>
  <c r="H184" i="20"/>
  <c r="I184" i="20"/>
  <c r="J184" i="20"/>
  <c r="K184" i="20"/>
  <c r="H185" i="20"/>
  <c r="I185" i="20"/>
  <c r="J185" i="20"/>
  <c r="K185" i="20"/>
  <c r="H186" i="20"/>
  <c r="I186" i="20"/>
  <c r="J186" i="20"/>
  <c r="K186" i="20"/>
  <c r="H187" i="20"/>
  <c r="I187" i="20"/>
  <c r="J187" i="20"/>
  <c r="K187" i="20"/>
  <c r="H188" i="20"/>
  <c r="I188" i="20"/>
  <c r="J188" i="20"/>
  <c r="K188" i="20"/>
  <c r="H189" i="20"/>
  <c r="I189" i="20"/>
  <c r="J189" i="20"/>
  <c r="K189" i="20"/>
  <c r="H190" i="20"/>
  <c r="I190" i="20"/>
  <c r="J190" i="20"/>
  <c r="K190" i="20"/>
  <c r="H191" i="20"/>
  <c r="I191" i="20"/>
  <c r="J191" i="20"/>
  <c r="K191" i="20"/>
  <c r="H192" i="20"/>
  <c r="I192" i="20"/>
  <c r="J192" i="20"/>
  <c r="K192" i="20"/>
  <c r="H193" i="20"/>
  <c r="I193" i="20"/>
  <c r="J193" i="20"/>
  <c r="K193" i="20"/>
  <c r="H194" i="20"/>
  <c r="I194" i="20"/>
  <c r="J194" i="20"/>
  <c r="K194" i="20"/>
  <c r="H195" i="20"/>
  <c r="I195" i="20"/>
  <c r="J195" i="20"/>
  <c r="K195" i="20"/>
  <c r="H196" i="20"/>
  <c r="I196" i="20"/>
  <c r="J196" i="20"/>
  <c r="K196" i="20"/>
  <c r="H197" i="20"/>
  <c r="I197" i="20"/>
  <c r="J197" i="20"/>
  <c r="K197" i="20"/>
  <c r="H198" i="20"/>
  <c r="I198" i="20"/>
  <c r="J198" i="20"/>
  <c r="K198" i="20"/>
  <c r="H199" i="20"/>
  <c r="I199" i="20"/>
  <c r="J199" i="20"/>
  <c r="K199" i="20"/>
  <c r="H200" i="20"/>
  <c r="I200" i="20"/>
  <c r="J200" i="20"/>
  <c r="K200" i="20"/>
  <c r="H201" i="20"/>
  <c r="I201" i="20"/>
  <c r="J201" i="20"/>
  <c r="K201" i="20"/>
  <c r="H202" i="20"/>
  <c r="I202" i="20"/>
  <c r="J202" i="20"/>
  <c r="K202" i="20"/>
  <c r="H203" i="20"/>
  <c r="I203" i="20"/>
  <c r="J203" i="20"/>
  <c r="K203" i="20"/>
  <c r="H204" i="20"/>
  <c r="I204" i="20"/>
  <c r="J204" i="20"/>
  <c r="K204" i="20"/>
  <c r="H205" i="20"/>
  <c r="I205" i="20"/>
  <c r="J205" i="20"/>
  <c r="K205" i="20"/>
  <c r="H206" i="20"/>
  <c r="I206" i="20"/>
  <c r="J206" i="20"/>
  <c r="K206" i="20"/>
  <c r="H207" i="20"/>
  <c r="I207" i="20"/>
  <c r="J207" i="20"/>
  <c r="K207" i="20"/>
  <c r="H208" i="20"/>
  <c r="I208" i="20"/>
  <c r="J208" i="20"/>
  <c r="K208" i="20"/>
  <c r="H209" i="20"/>
  <c r="I209" i="20"/>
  <c r="J209" i="20"/>
  <c r="K209" i="20"/>
  <c r="H210" i="20"/>
  <c r="I210" i="20"/>
  <c r="J210" i="20"/>
  <c r="K210" i="20"/>
  <c r="H211" i="20"/>
  <c r="I211" i="20"/>
  <c r="J211" i="20"/>
  <c r="K211" i="20"/>
  <c r="H212" i="20"/>
  <c r="I212" i="20"/>
  <c r="J212" i="20"/>
  <c r="K212" i="20"/>
  <c r="H213" i="20"/>
  <c r="I213" i="20"/>
  <c r="J213" i="20"/>
  <c r="K213" i="20"/>
  <c r="H214" i="20"/>
  <c r="I214" i="20"/>
  <c r="J214" i="20"/>
  <c r="K214" i="20"/>
  <c r="H215" i="20"/>
  <c r="I215" i="20"/>
  <c r="J215" i="20"/>
  <c r="K215" i="20"/>
  <c r="H216" i="20"/>
  <c r="I216" i="20"/>
  <c r="J216" i="20"/>
  <c r="K216" i="20"/>
  <c r="H217" i="20"/>
  <c r="I217" i="20"/>
  <c r="J217" i="20"/>
  <c r="K217" i="20"/>
  <c r="H218" i="20"/>
  <c r="I218" i="20"/>
  <c r="J218" i="20"/>
  <c r="K218" i="20"/>
  <c r="H219" i="20"/>
  <c r="I219" i="20"/>
  <c r="J219" i="20"/>
  <c r="K219" i="20"/>
  <c r="H220" i="20"/>
  <c r="I220" i="20"/>
  <c r="J220" i="20"/>
  <c r="K220" i="20"/>
  <c r="H221" i="20"/>
  <c r="I221" i="20"/>
  <c r="J221" i="20"/>
  <c r="K221" i="20"/>
  <c r="H222" i="20"/>
  <c r="I222" i="20"/>
  <c r="J222" i="20"/>
  <c r="K222" i="20"/>
  <c r="H223" i="20"/>
  <c r="I223" i="20"/>
  <c r="J223" i="20"/>
  <c r="K223" i="20"/>
  <c r="H224" i="20"/>
  <c r="I224" i="20"/>
  <c r="J224" i="20"/>
  <c r="K224" i="20"/>
  <c r="H225" i="20"/>
  <c r="I225" i="20"/>
  <c r="J225" i="20"/>
  <c r="K225" i="20"/>
  <c r="H226" i="20"/>
  <c r="I226" i="20"/>
  <c r="J226" i="20"/>
  <c r="K226" i="20"/>
  <c r="H227" i="20"/>
  <c r="I227" i="20"/>
  <c r="J227" i="20"/>
  <c r="K227" i="20"/>
  <c r="H228" i="20"/>
  <c r="I228" i="20"/>
  <c r="J228" i="20"/>
  <c r="K228" i="20"/>
  <c r="H229" i="20"/>
  <c r="I229" i="20"/>
  <c r="J229" i="20"/>
  <c r="K229" i="20"/>
  <c r="H230" i="20"/>
  <c r="I230" i="20"/>
  <c r="J230" i="20"/>
  <c r="K230" i="20"/>
  <c r="H231" i="20"/>
  <c r="I231" i="20"/>
  <c r="J231" i="20"/>
  <c r="K231" i="20"/>
  <c r="H232" i="20"/>
  <c r="I232" i="20"/>
  <c r="J232" i="20"/>
  <c r="K232" i="20"/>
  <c r="H233" i="20"/>
  <c r="I233" i="20"/>
  <c r="J233" i="20"/>
  <c r="K233" i="20"/>
  <c r="H234" i="20"/>
  <c r="I234" i="20"/>
  <c r="J234" i="20"/>
  <c r="K234" i="20"/>
  <c r="H235" i="20"/>
  <c r="I235" i="20"/>
  <c r="J235" i="20"/>
  <c r="K235" i="20"/>
  <c r="H236" i="20"/>
  <c r="I236" i="20"/>
  <c r="J236" i="20"/>
  <c r="K236" i="20"/>
  <c r="H237" i="20"/>
  <c r="I237" i="20"/>
  <c r="J237" i="20"/>
  <c r="K237" i="20"/>
  <c r="H238" i="20"/>
  <c r="I238" i="20"/>
  <c r="J238" i="20"/>
  <c r="K238" i="20"/>
  <c r="H239" i="20"/>
  <c r="I239" i="20"/>
  <c r="J239" i="20"/>
  <c r="K239" i="20"/>
  <c r="H240" i="20"/>
  <c r="I240" i="20"/>
  <c r="J240" i="20"/>
  <c r="K240" i="20"/>
  <c r="H241" i="20"/>
  <c r="I241" i="20"/>
  <c r="J241" i="20"/>
  <c r="K241" i="20"/>
  <c r="H242" i="20"/>
  <c r="I242" i="20"/>
  <c r="J242" i="20"/>
  <c r="K242" i="20"/>
  <c r="H243" i="20"/>
  <c r="I243" i="20"/>
  <c r="J243" i="20"/>
  <c r="K243" i="20"/>
  <c r="H244" i="20"/>
  <c r="I244" i="20"/>
  <c r="J244" i="20"/>
  <c r="K244" i="20"/>
  <c r="H245" i="20"/>
  <c r="I245" i="20"/>
  <c r="J245" i="20"/>
  <c r="K245" i="20"/>
  <c r="H246" i="20"/>
  <c r="I246" i="20"/>
  <c r="J246" i="20"/>
  <c r="K246" i="20"/>
  <c r="H247" i="20"/>
  <c r="I247" i="20"/>
  <c r="J247" i="20"/>
  <c r="K247" i="20"/>
  <c r="H248" i="20"/>
  <c r="I248" i="20"/>
  <c r="J248" i="20"/>
  <c r="K248" i="20"/>
  <c r="H249" i="20"/>
  <c r="I249" i="20"/>
  <c r="J249" i="20"/>
  <c r="K249" i="20"/>
  <c r="H250" i="20"/>
  <c r="I250" i="20"/>
  <c r="J250" i="20"/>
  <c r="K250" i="20"/>
  <c r="H251" i="20"/>
  <c r="I251" i="20"/>
  <c r="J251" i="20"/>
  <c r="K251" i="20"/>
  <c r="H252" i="20"/>
  <c r="I252" i="20"/>
  <c r="J252" i="20"/>
  <c r="K252" i="20"/>
  <c r="H253" i="20"/>
  <c r="I253" i="20"/>
  <c r="J253" i="20"/>
  <c r="K253" i="20"/>
  <c r="H254" i="20"/>
  <c r="I254" i="20"/>
  <c r="J254" i="20"/>
  <c r="K254" i="20"/>
  <c r="H255" i="20"/>
  <c r="I255" i="20"/>
  <c r="J255" i="20"/>
  <c r="K255" i="20"/>
  <c r="H256" i="20"/>
  <c r="I256" i="20"/>
  <c r="J256" i="20"/>
  <c r="K256" i="20"/>
  <c r="H257" i="20"/>
  <c r="I257" i="20"/>
  <c r="J257" i="20"/>
  <c r="K257" i="20"/>
  <c r="H258" i="20"/>
  <c r="I258" i="20"/>
  <c r="J258" i="20"/>
  <c r="K258" i="20"/>
  <c r="H259" i="20"/>
  <c r="I259" i="20"/>
  <c r="J259" i="20"/>
  <c r="K259" i="20"/>
  <c r="H260" i="20"/>
  <c r="I260" i="20"/>
  <c r="J260" i="20"/>
  <c r="K260" i="20"/>
  <c r="H261" i="20"/>
  <c r="I261" i="20"/>
  <c r="J261" i="20"/>
  <c r="K261" i="20"/>
  <c r="H262" i="20"/>
  <c r="I262" i="20"/>
  <c r="J262" i="20"/>
  <c r="K262" i="20"/>
  <c r="H263" i="20"/>
  <c r="I263" i="20"/>
  <c r="J263" i="20"/>
  <c r="K263" i="20"/>
  <c r="H265" i="20"/>
  <c r="I265" i="20"/>
  <c r="J265" i="20"/>
  <c r="K265" i="20"/>
  <c r="H266" i="20"/>
  <c r="I266" i="20"/>
  <c r="J266" i="20"/>
  <c r="K266" i="20"/>
  <c r="H267" i="20"/>
  <c r="I267" i="20"/>
  <c r="J267" i="20"/>
  <c r="K267" i="20"/>
  <c r="H268" i="20"/>
  <c r="I268" i="20"/>
  <c r="J268" i="20"/>
  <c r="K268" i="20"/>
  <c r="H269" i="20"/>
  <c r="I269" i="20"/>
  <c r="J269" i="20"/>
  <c r="K269" i="20"/>
  <c r="H270" i="20"/>
  <c r="I270" i="20"/>
  <c r="J270" i="20"/>
  <c r="K270" i="20"/>
  <c r="H271" i="20"/>
  <c r="I271" i="20"/>
  <c r="J271" i="20"/>
  <c r="K271" i="20"/>
  <c r="H272" i="20"/>
  <c r="I272" i="20"/>
  <c r="J272" i="20"/>
  <c r="K272" i="20"/>
  <c r="K5" i="20"/>
  <c r="J5" i="20"/>
  <c r="I5" i="20"/>
  <c r="H5" i="20"/>
  <c r="H24" i="18"/>
  <c r="I24" i="18"/>
  <c r="J24" i="18"/>
  <c r="K24" i="18"/>
  <c r="H25" i="18"/>
  <c r="I25" i="18"/>
  <c r="J25" i="18"/>
  <c r="K25" i="18"/>
  <c r="H26" i="18"/>
  <c r="I26" i="18"/>
  <c r="J26" i="18"/>
  <c r="K26" i="18"/>
  <c r="H27" i="18"/>
  <c r="I27" i="18"/>
  <c r="J27" i="18"/>
  <c r="K27" i="18"/>
  <c r="H28" i="18"/>
  <c r="I28" i="18"/>
  <c r="J28" i="18"/>
  <c r="K28" i="18"/>
  <c r="H29" i="18"/>
  <c r="I29" i="18"/>
  <c r="J29" i="18"/>
  <c r="K29" i="18"/>
  <c r="H30" i="18"/>
  <c r="I30" i="18"/>
  <c r="J30" i="18"/>
  <c r="K30" i="18"/>
  <c r="H31" i="18"/>
  <c r="I31" i="18"/>
  <c r="J31" i="18"/>
  <c r="K31" i="18"/>
  <c r="H32" i="18"/>
  <c r="I32" i="18"/>
  <c r="J32" i="18"/>
  <c r="K32" i="18"/>
  <c r="H33" i="18"/>
  <c r="I33" i="18"/>
  <c r="J33" i="18"/>
  <c r="K33" i="18"/>
  <c r="H34" i="18"/>
  <c r="I34" i="18"/>
  <c r="J34" i="18"/>
  <c r="K34" i="18"/>
  <c r="H35" i="18"/>
  <c r="I35" i="18"/>
  <c r="J35" i="18"/>
  <c r="K35" i="18"/>
  <c r="H37" i="18"/>
  <c r="I37" i="18"/>
  <c r="J37" i="18"/>
  <c r="K37" i="18"/>
  <c r="H38" i="18"/>
  <c r="I38" i="18"/>
  <c r="J38" i="18"/>
  <c r="K38" i="18"/>
  <c r="H39" i="18"/>
  <c r="I39" i="18"/>
  <c r="J39" i="18"/>
  <c r="K39" i="18"/>
  <c r="H40" i="18"/>
  <c r="I40" i="18"/>
  <c r="J40" i="18"/>
  <c r="K40" i="18"/>
  <c r="H41" i="18"/>
  <c r="I41" i="18"/>
  <c r="J41" i="18"/>
  <c r="K41" i="18"/>
  <c r="H42" i="18"/>
  <c r="I42" i="18"/>
  <c r="J42" i="18"/>
  <c r="K42" i="18"/>
  <c r="H43" i="18"/>
  <c r="I43" i="18"/>
  <c r="J43" i="18"/>
  <c r="K43" i="18"/>
  <c r="H44" i="18"/>
  <c r="I44" i="18"/>
  <c r="J44" i="18"/>
  <c r="K44" i="18"/>
  <c r="H45" i="18"/>
  <c r="I45" i="18"/>
  <c r="J45" i="18"/>
  <c r="K45" i="18"/>
  <c r="H46" i="18"/>
  <c r="I46" i="18"/>
  <c r="J46" i="18"/>
  <c r="K46" i="18"/>
  <c r="H47" i="18"/>
  <c r="I47" i="18"/>
  <c r="J47" i="18"/>
  <c r="K47" i="18"/>
  <c r="H48" i="18"/>
  <c r="I48" i="18"/>
  <c r="J48" i="18"/>
  <c r="K48" i="18"/>
  <c r="H50" i="18"/>
  <c r="I50" i="18"/>
  <c r="J50" i="18"/>
  <c r="K50" i="18"/>
  <c r="H51" i="18"/>
  <c r="I51" i="18"/>
  <c r="J51" i="18"/>
  <c r="K51" i="18"/>
  <c r="H52" i="18"/>
  <c r="I52" i="18"/>
  <c r="J52" i="18"/>
  <c r="K52" i="18"/>
  <c r="H53" i="18"/>
  <c r="I53" i="18"/>
  <c r="J53" i="18"/>
  <c r="K53" i="18"/>
  <c r="H54" i="18"/>
  <c r="I54" i="18"/>
  <c r="J54" i="18"/>
  <c r="K54" i="18"/>
  <c r="H55" i="18"/>
  <c r="I55" i="18"/>
  <c r="J55" i="18"/>
  <c r="K55" i="18"/>
  <c r="H56" i="18"/>
  <c r="I56" i="18"/>
  <c r="J56" i="18"/>
  <c r="K56" i="18"/>
  <c r="H57" i="18"/>
  <c r="I57" i="18"/>
  <c r="J57" i="18"/>
  <c r="K57" i="18"/>
  <c r="H58" i="18"/>
  <c r="I58" i="18"/>
  <c r="J58" i="18"/>
  <c r="K58" i="18"/>
  <c r="H59" i="18"/>
  <c r="I59" i="18"/>
  <c r="J59" i="18"/>
  <c r="K59" i="18"/>
  <c r="H60" i="18"/>
  <c r="I60" i="18"/>
  <c r="J60" i="18"/>
  <c r="K60" i="18"/>
  <c r="H61" i="18"/>
  <c r="I61" i="18"/>
  <c r="J61" i="18"/>
  <c r="K61" i="18"/>
  <c r="H62" i="18"/>
  <c r="I62" i="18"/>
  <c r="J62" i="18"/>
  <c r="K62" i="18"/>
  <c r="H63" i="18"/>
  <c r="I63" i="18"/>
  <c r="J63" i="18"/>
  <c r="K63" i="18"/>
  <c r="H65" i="18"/>
  <c r="I65" i="18"/>
  <c r="J65" i="18"/>
  <c r="K65" i="18"/>
  <c r="H66" i="18"/>
  <c r="I66" i="18"/>
  <c r="J66" i="18"/>
  <c r="K66" i="18"/>
  <c r="H67" i="18"/>
  <c r="I67" i="18"/>
  <c r="J67" i="18"/>
  <c r="K67" i="18"/>
  <c r="H68" i="18"/>
  <c r="I68" i="18"/>
  <c r="J68" i="18"/>
  <c r="K68" i="18"/>
  <c r="H69" i="18"/>
  <c r="I69" i="18"/>
  <c r="J69" i="18"/>
  <c r="K69" i="18"/>
  <c r="H71" i="18"/>
  <c r="I71" i="18"/>
  <c r="J71" i="18"/>
  <c r="K71" i="18"/>
  <c r="H73" i="18"/>
  <c r="I73" i="18"/>
  <c r="J73" i="18"/>
  <c r="K73" i="18"/>
  <c r="H74" i="18"/>
  <c r="I74" i="18"/>
  <c r="J74" i="18"/>
  <c r="K74" i="18"/>
  <c r="H75" i="18"/>
  <c r="I75" i="18"/>
  <c r="J75" i="18"/>
  <c r="K75" i="18"/>
  <c r="H76" i="18"/>
  <c r="I76" i="18"/>
  <c r="J76" i="18"/>
  <c r="K76" i="18"/>
  <c r="H77" i="18"/>
  <c r="I77" i="18"/>
  <c r="J77" i="18"/>
  <c r="K77" i="18"/>
  <c r="H78" i="18"/>
  <c r="I78" i="18"/>
  <c r="J78" i="18"/>
  <c r="K78" i="18"/>
  <c r="H79" i="18"/>
  <c r="I79" i="18"/>
  <c r="J79" i="18"/>
  <c r="K79" i="18"/>
  <c r="H80" i="18"/>
  <c r="I80" i="18"/>
  <c r="J80" i="18"/>
  <c r="K80" i="18"/>
  <c r="H81" i="18"/>
  <c r="I81" i="18"/>
  <c r="J81" i="18"/>
  <c r="K81" i="18"/>
  <c r="H83" i="18"/>
  <c r="I83" i="18"/>
  <c r="J83" i="18"/>
  <c r="K83" i="18"/>
  <c r="H84" i="18"/>
  <c r="I84" i="18"/>
  <c r="J84" i="18"/>
  <c r="K84" i="18"/>
  <c r="H86" i="18"/>
  <c r="I86" i="18"/>
  <c r="J86" i="18"/>
  <c r="K86" i="18"/>
  <c r="H87" i="18"/>
  <c r="I87" i="18"/>
  <c r="J87" i="18"/>
  <c r="K87" i="18"/>
  <c r="H88" i="18"/>
  <c r="I88" i="18"/>
  <c r="J88" i="18"/>
  <c r="K88" i="18"/>
  <c r="H89" i="18"/>
  <c r="I89" i="18"/>
  <c r="J89" i="18"/>
  <c r="K89" i="18"/>
  <c r="H90" i="18"/>
  <c r="I90" i="18"/>
  <c r="J90" i="18"/>
  <c r="K90" i="18"/>
  <c r="H91" i="18"/>
  <c r="I91" i="18"/>
  <c r="J91" i="18"/>
  <c r="K91" i="18"/>
  <c r="H92" i="18"/>
  <c r="I92" i="18"/>
  <c r="J92" i="18"/>
  <c r="K92" i="18"/>
  <c r="H94" i="18"/>
  <c r="I94" i="18"/>
  <c r="J94" i="18"/>
  <c r="K94" i="18"/>
  <c r="H95" i="18"/>
  <c r="I95" i="18"/>
  <c r="J95" i="18"/>
  <c r="K95" i="18"/>
  <c r="H96" i="18"/>
  <c r="I96" i="18"/>
  <c r="J96" i="18"/>
  <c r="K96" i="18"/>
  <c r="H97" i="18"/>
  <c r="I97" i="18"/>
  <c r="J97" i="18"/>
  <c r="K97" i="18"/>
  <c r="H98" i="18"/>
  <c r="I98" i="18"/>
  <c r="J98" i="18"/>
  <c r="K98" i="18"/>
  <c r="H99" i="18"/>
  <c r="I99" i="18"/>
  <c r="J99" i="18"/>
  <c r="K99" i="18"/>
  <c r="H100" i="18"/>
  <c r="I100" i="18"/>
  <c r="J100" i="18"/>
  <c r="K100" i="18"/>
  <c r="H102" i="18"/>
  <c r="I102" i="18"/>
  <c r="J102" i="18"/>
  <c r="K102" i="18"/>
  <c r="H103" i="18"/>
  <c r="I103" i="18"/>
  <c r="J103" i="18"/>
  <c r="K103" i="18"/>
  <c r="H104" i="18"/>
  <c r="I104" i="18"/>
  <c r="J104" i="18"/>
  <c r="K104" i="18"/>
  <c r="H105" i="18"/>
  <c r="I105" i="18"/>
  <c r="J105" i="18"/>
  <c r="K105" i="18"/>
  <c r="H107" i="18"/>
  <c r="I107" i="18"/>
  <c r="J107" i="18"/>
  <c r="K107" i="18"/>
  <c r="H108" i="18"/>
  <c r="I108" i="18"/>
  <c r="J108" i="18"/>
  <c r="K108" i="18"/>
  <c r="H109" i="18"/>
  <c r="I109" i="18"/>
  <c r="J109" i="18"/>
  <c r="K109" i="18"/>
  <c r="H111" i="18"/>
  <c r="I111" i="18"/>
  <c r="J111" i="18"/>
  <c r="K111" i="18"/>
  <c r="H112" i="18"/>
  <c r="I112" i="18"/>
  <c r="J112" i="18"/>
  <c r="K112" i="18"/>
  <c r="H113" i="18"/>
  <c r="I113" i="18"/>
  <c r="J113" i="18"/>
  <c r="K113" i="18"/>
  <c r="H114" i="18"/>
  <c r="I114" i="18"/>
  <c r="J114" i="18"/>
  <c r="K114" i="18"/>
  <c r="H116" i="18"/>
  <c r="I116" i="18"/>
  <c r="J116" i="18"/>
  <c r="K116" i="18"/>
  <c r="H117" i="18"/>
  <c r="I117" i="18"/>
  <c r="J117" i="18"/>
  <c r="K117" i="18"/>
  <c r="H118" i="18"/>
  <c r="I118" i="18"/>
  <c r="J118" i="18"/>
  <c r="K118" i="18"/>
  <c r="H119" i="18"/>
  <c r="I119" i="18"/>
  <c r="J119" i="18"/>
  <c r="K119" i="18"/>
  <c r="H120" i="18"/>
  <c r="I120" i="18"/>
  <c r="J120" i="18"/>
  <c r="K120" i="18"/>
  <c r="H121" i="18"/>
  <c r="I121" i="18"/>
  <c r="J121" i="18"/>
  <c r="K121" i="18"/>
  <c r="H122" i="18"/>
  <c r="I122" i="18"/>
  <c r="J122" i="18"/>
  <c r="K122" i="18"/>
  <c r="H123" i="18"/>
  <c r="I123" i="18"/>
  <c r="J123" i="18"/>
  <c r="K123" i="18"/>
  <c r="H124" i="18"/>
  <c r="I124" i="18"/>
  <c r="J124" i="18"/>
  <c r="K124" i="18"/>
  <c r="H125" i="18"/>
  <c r="I125" i="18"/>
  <c r="J125" i="18"/>
  <c r="K125" i="18"/>
  <c r="H126" i="18"/>
  <c r="I126" i="18"/>
  <c r="J126" i="18"/>
  <c r="K126" i="18"/>
  <c r="H127" i="18"/>
  <c r="I127" i="18"/>
  <c r="J127" i="18"/>
  <c r="K127" i="18"/>
  <c r="H128" i="18"/>
  <c r="I128" i="18"/>
  <c r="J128" i="18"/>
  <c r="K128" i="18"/>
  <c r="H129" i="18"/>
  <c r="I129" i="18"/>
  <c r="J129" i="18"/>
  <c r="K129" i="18"/>
  <c r="H131" i="18"/>
  <c r="I131" i="18"/>
  <c r="J131" i="18"/>
  <c r="K131" i="18"/>
  <c r="H132" i="18"/>
  <c r="I132" i="18"/>
  <c r="J132" i="18"/>
  <c r="K132" i="18"/>
  <c r="H133" i="18"/>
  <c r="I133" i="18"/>
  <c r="J133" i="18"/>
  <c r="K133" i="18"/>
  <c r="H135" i="18"/>
  <c r="I135" i="18"/>
  <c r="J135" i="18"/>
  <c r="K135" i="18"/>
  <c r="H136" i="18"/>
  <c r="I136" i="18"/>
  <c r="J136" i="18"/>
  <c r="K136" i="18"/>
  <c r="H137" i="18"/>
  <c r="I137" i="18"/>
  <c r="J137" i="18"/>
  <c r="K137" i="18"/>
  <c r="H138" i="18"/>
  <c r="I138" i="18"/>
  <c r="J138" i="18"/>
  <c r="K138" i="18"/>
  <c r="H139" i="18"/>
  <c r="I139" i="18"/>
  <c r="J139" i="18"/>
  <c r="K139" i="18"/>
  <c r="H140" i="18"/>
  <c r="I140" i="18"/>
  <c r="J140" i="18"/>
  <c r="K140" i="18"/>
  <c r="H141" i="18"/>
  <c r="I141" i="18"/>
  <c r="J141" i="18"/>
  <c r="K141" i="18"/>
  <c r="H142" i="18"/>
  <c r="I142" i="18"/>
  <c r="J142" i="18"/>
  <c r="K142" i="18"/>
  <c r="H143" i="18"/>
  <c r="I143" i="18"/>
  <c r="J143" i="18"/>
  <c r="K143" i="18"/>
  <c r="H144" i="18"/>
  <c r="I144" i="18"/>
  <c r="J144" i="18"/>
  <c r="K144" i="18"/>
  <c r="H145" i="18"/>
  <c r="I145" i="18"/>
  <c r="J145" i="18"/>
  <c r="K145" i="18"/>
  <c r="H146" i="18"/>
  <c r="I146" i="18"/>
  <c r="J146" i="18"/>
  <c r="K146" i="18"/>
  <c r="H147" i="18"/>
  <c r="I147" i="18"/>
  <c r="J147" i="18"/>
  <c r="K147" i="18"/>
  <c r="H148" i="18"/>
  <c r="I148" i="18"/>
  <c r="J148" i="18"/>
  <c r="K148" i="18"/>
  <c r="H149" i="18"/>
  <c r="I149" i="18"/>
  <c r="J149" i="18"/>
  <c r="K149" i="18"/>
  <c r="H150" i="18"/>
  <c r="I150" i="18"/>
  <c r="J150" i="18"/>
  <c r="K150" i="18"/>
  <c r="H152" i="18"/>
  <c r="I152" i="18"/>
  <c r="J152" i="18"/>
  <c r="K152" i="18"/>
  <c r="H153" i="18"/>
  <c r="I153" i="18"/>
  <c r="J153" i="18"/>
  <c r="K153" i="18"/>
  <c r="H154" i="18"/>
  <c r="I154" i="18"/>
  <c r="J154" i="18"/>
  <c r="K154" i="18"/>
  <c r="H155" i="18"/>
  <c r="I155" i="18"/>
  <c r="J155" i="18"/>
  <c r="K155" i="18"/>
  <c r="H156" i="18"/>
  <c r="I156" i="18"/>
  <c r="J156" i="18"/>
  <c r="K156" i="18"/>
  <c r="H157" i="18"/>
  <c r="I157" i="18"/>
  <c r="J157" i="18"/>
  <c r="K157" i="18"/>
  <c r="H158" i="18"/>
  <c r="I158" i="18"/>
  <c r="J158" i="18"/>
  <c r="K158" i="18"/>
  <c r="H159" i="18"/>
  <c r="I159" i="18"/>
  <c r="J159" i="18"/>
  <c r="K159" i="18"/>
  <c r="H160" i="18"/>
  <c r="I160" i="18"/>
  <c r="J160" i="18"/>
  <c r="K160" i="18"/>
  <c r="H161" i="18"/>
  <c r="I161" i="18"/>
  <c r="J161" i="18"/>
  <c r="K161" i="18"/>
  <c r="H162" i="18"/>
  <c r="I162" i="18"/>
  <c r="J162" i="18"/>
  <c r="K162" i="18"/>
  <c r="H163" i="18"/>
  <c r="I163" i="18"/>
  <c r="J163" i="18"/>
  <c r="K163" i="18"/>
  <c r="H165" i="18"/>
  <c r="I165" i="18"/>
  <c r="J165" i="18"/>
  <c r="K165" i="18"/>
  <c r="H166" i="18"/>
  <c r="I166" i="18"/>
  <c r="J166" i="18"/>
  <c r="K166" i="18"/>
  <c r="H167" i="18"/>
  <c r="I167" i="18"/>
  <c r="J167" i="18"/>
  <c r="K167" i="18"/>
  <c r="H168" i="18"/>
  <c r="I168" i="18"/>
  <c r="J168" i="18"/>
  <c r="K168" i="18"/>
  <c r="H169" i="18"/>
  <c r="I169" i="18"/>
  <c r="J169" i="18"/>
  <c r="K169" i="18"/>
  <c r="H170" i="18"/>
  <c r="I170" i="18"/>
  <c r="J170" i="18"/>
  <c r="K170" i="18"/>
  <c r="H171" i="18"/>
  <c r="I171" i="18"/>
  <c r="J171" i="18"/>
  <c r="K171" i="18"/>
  <c r="H172" i="18"/>
  <c r="I172" i="18"/>
  <c r="J172" i="18"/>
  <c r="K172" i="18"/>
  <c r="H173" i="18"/>
  <c r="I173" i="18"/>
  <c r="J173" i="18"/>
  <c r="K173" i="18"/>
  <c r="H174" i="18"/>
  <c r="I174" i="18"/>
  <c r="J174" i="18"/>
  <c r="K174" i="18"/>
  <c r="H176" i="18"/>
  <c r="I176" i="18"/>
  <c r="J176" i="18"/>
  <c r="K176" i="18"/>
  <c r="H177" i="18"/>
  <c r="I177" i="18"/>
  <c r="J177" i="18"/>
  <c r="K177" i="18"/>
  <c r="H178" i="18"/>
  <c r="I178" i="18"/>
  <c r="J178" i="18"/>
  <c r="K178" i="18"/>
  <c r="H179" i="18"/>
  <c r="I179" i="18"/>
  <c r="J179" i="18"/>
  <c r="K179" i="18"/>
  <c r="H180" i="18"/>
  <c r="I180" i="18"/>
  <c r="J180" i="18"/>
  <c r="K180" i="18"/>
  <c r="H181" i="18"/>
  <c r="I181" i="18"/>
  <c r="J181" i="18"/>
  <c r="K181" i="18"/>
  <c r="H182" i="18"/>
  <c r="I182" i="18"/>
  <c r="J182" i="18"/>
  <c r="K182" i="18"/>
  <c r="H183" i="18"/>
  <c r="I183" i="18"/>
  <c r="J183" i="18"/>
  <c r="K183" i="18"/>
  <c r="H184" i="18"/>
  <c r="I184" i="18"/>
  <c r="J184" i="18"/>
  <c r="K184" i="18"/>
  <c r="H185" i="18"/>
  <c r="I185" i="18"/>
  <c r="J185" i="18"/>
  <c r="K185" i="18"/>
  <c r="H186" i="18"/>
  <c r="I186" i="18"/>
  <c r="J186" i="18"/>
  <c r="K186" i="18"/>
  <c r="H187" i="18"/>
  <c r="I187" i="18"/>
  <c r="J187" i="18"/>
  <c r="K187" i="18"/>
  <c r="H188" i="18"/>
  <c r="I188" i="18"/>
  <c r="J188" i="18"/>
  <c r="K188" i="18"/>
  <c r="H189" i="18"/>
  <c r="I189" i="18"/>
  <c r="J189" i="18"/>
  <c r="K189" i="18"/>
  <c r="H190" i="18"/>
  <c r="I190" i="18"/>
  <c r="J190" i="18"/>
  <c r="K190" i="18"/>
  <c r="H191" i="18"/>
  <c r="I191" i="18"/>
  <c r="J191" i="18"/>
  <c r="K191" i="18"/>
  <c r="H192" i="18"/>
  <c r="I192" i="18"/>
  <c r="J192" i="18"/>
  <c r="K192" i="18"/>
  <c r="H193" i="18"/>
  <c r="I193" i="18"/>
  <c r="J193" i="18"/>
  <c r="K193" i="18"/>
  <c r="H194" i="18"/>
  <c r="I194" i="18"/>
  <c r="J194" i="18"/>
  <c r="K194" i="18"/>
  <c r="H195" i="18"/>
  <c r="I195" i="18"/>
  <c r="J195" i="18"/>
  <c r="K195" i="18"/>
  <c r="H196" i="18"/>
  <c r="I196" i="18"/>
  <c r="J196" i="18"/>
  <c r="K196" i="18"/>
  <c r="H197" i="18"/>
  <c r="I197" i="18"/>
  <c r="J197" i="18"/>
  <c r="K197" i="18"/>
  <c r="H198" i="18"/>
  <c r="I198" i="18"/>
  <c r="J198" i="18"/>
  <c r="K198" i="18"/>
  <c r="H199" i="18"/>
  <c r="I199" i="18"/>
  <c r="J199" i="18"/>
  <c r="K199" i="18"/>
  <c r="H202" i="18"/>
  <c r="I202" i="18"/>
  <c r="K202" i="18"/>
  <c r="H203" i="18"/>
  <c r="I203" i="18"/>
  <c r="J203" i="18"/>
  <c r="K203" i="18"/>
  <c r="H204" i="18"/>
  <c r="I204" i="18"/>
  <c r="J204" i="18"/>
  <c r="K204" i="18"/>
  <c r="H205" i="18"/>
  <c r="I205" i="18"/>
  <c r="J205" i="18"/>
  <c r="K205" i="18"/>
  <c r="H206" i="18"/>
  <c r="I206" i="18"/>
  <c r="J206" i="18"/>
  <c r="K206" i="18"/>
  <c r="H207" i="18"/>
  <c r="I207" i="18"/>
  <c r="J207" i="18"/>
  <c r="K207" i="18"/>
  <c r="H208" i="18"/>
  <c r="I208" i="18"/>
  <c r="J208" i="18"/>
  <c r="K208" i="18"/>
  <c r="H209" i="18"/>
  <c r="I209" i="18"/>
  <c r="J209" i="18"/>
  <c r="K209" i="18"/>
  <c r="H210" i="18"/>
  <c r="I210" i="18"/>
  <c r="J210" i="18"/>
  <c r="K210" i="18"/>
  <c r="H211" i="18"/>
  <c r="I211" i="18"/>
  <c r="J211" i="18"/>
  <c r="K211" i="18"/>
  <c r="H212" i="18"/>
  <c r="I212" i="18"/>
  <c r="J212" i="18"/>
  <c r="K212" i="18"/>
  <c r="H213" i="18"/>
  <c r="I213" i="18"/>
  <c r="J213" i="18"/>
  <c r="K213" i="18"/>
  <c r="H214" i="18"/>
  <c r="I214" i="18"/>
  <c r="J214" i="18"/>
  <c r="K214" i="18"/>
  <c r="H215" i="18"/>
  <c r="I215" i="18"/>
  <c r="J215" i="18"/>
  <c r="K215" i="18"/>
  <c r="H216" i="18"/>
  <c r="I216" i="18"/>
  <c r="J216" i="18"/>
  <c r="K216" i="18"/>
  <c r="H217" i="18"/>
  <c r="I217" i="18"/>
  <c r="J217" i="18"/>
  <c r="K217" i="18"/>
  <c r="H218" i="18"/>
  <c r="I218" i="18"/>
  <c r="J218" i="18"/>
  <c r="K218" i="18"/>
  <c r="H219" i="18"/>
  <c r="I219" i="18"/>
  <c r="J219" i="18"/>
  <c r="K219" i="18"/>
  <c r="H220" i="18"/>
  <c r="I220" i="18"/>
  <c r="J220" i="18"/>
  <c r="K220" i="18"/>
  <c r="H221" i="18"/>
  <c r="I221" i="18"/>
  <c r="J221" i="18"/>
  <c r="K221" i="18"/>
  <c r="H222" i="18"/>
  <c r="I222" i="18"/>
  <c r="J222" i="18"/>
  <c r="K222" i="18"/>
  <c r="H223" i="18"/>
  <c r="I223" i="18"/>
  <c r="J223" i="18"/>
  <c r="K223" i="18"/>
  <c r="H224" i="18"/>
  <c r="I224" i="18"/>
  <c r="J224" i="18"/>
  <c r="K224" i="18"/>
  <c r="H226" i="18"/>
  <c r="I226" i="18"/>
  <c r="J226" i="18"/>
  <c r="K226" i="18"/>
  <c r="H227" i="18"/>
  <c r="I227" i="18"/>
  <c r="J227" i="18"/>
  <c r="K227" i="18"/>
  <c r="H228" i="18"/>
  <c r="I228" i="18"/>
  <c r="J228" i="18"/>
  <c r="K228" i="18"/>
  <c r="H229" i="18"/>
  <c r="I229" i="18"/>
  <c r="J229" i="18"/>
  <c r="K229" i="18"/>
  <c r="H230" i="18"/>
  <c r="I230" i="18"/>
  <c r="J230" i="18"/>
  <c r="K230" i="18"/>
  <c r="H231" i="18"/>
  <c r="I231" i="18"/>
  <c r="J231" i="18"/>
  <c r="K231" i="18"/>
  <c r="H232" i="18"/>
  <c r="I232" i="18"/>
  <c r="J232" i="18"/>
  <c r="K232" i="18"/>
  <c r="H233" i="18"/>
  <c r="I233" i="18"/>
  <c r="J233" i="18"/>
  <c r="K233" i="18"/>
  <c r="H234" i="18"/>
  <c r="I234" i="18"/>
  <c r="J234" i="18"/>
  <c r="K234" i="18"/>
  <c r="H235" i="18"/>
  <c r="I235" i="18"/>
  <c r="J235" i="18"/>
  <c r="K235" i="18"/>
  <c r="H236" i="18"/>
  <c r="I236" i="18"/>
  <c r="J236" i="18"/>
  <c r="K236" i="18"/>
  <c r="H237" i="18"/>
  <c r="I237" i="18"/>
  <c r="J237" i="18"/>
  <c r="K237" i="18"/>
  <c r="H238" i="18"/>
  <c r="I238" i="18"/>
  <c r="J238" i="18"/>
  <c r="K238" i="18"/>
  <c r="H239" i="18"/>
  <c r="I239" i="18"/>
  <c r="J239" i="18"/>
  <c r="K239" i="18"/>
  <c r="H240" i="18"/>
  <c r="I240" i="18"/>
  <c r="J240" i="18"/>
  <c r="K240" i="18"/>
  <c r="H241" i="18"/>
  <c r="I241" i="18"/>
  <c r="J241" i="18"/>
  <c r="K241" i="18"/>
  <c r="H242" i="18"/>
  <c r="I242" i="18"/>
  <c r="J242" i="18"/>
  <c r="K242" i="18"/>
  <c r="H243" i="18"/>
  <c r="I243" i="18"/>
  <c r="J243" i="18"/>
  <c r="K243" i="18"/>
  <c r="H244" i="18"/>
  <c r="I244" i="18"/>
  <c r="J244" i="18"/>
  <c r="K244" i="18"/>
  <c r="H245" i="18"/>
  <c r="I245" i="18"/>
  <c r="J245" i="18"/>
  <c r="K245" i="18"/>
  <c r="H247" i="18"/>
  <c r="I247" i="18"/>
  <c r="J247" i="18"/>
  <c r="K247" i="18"/>
  <c r="H248" i="18"/>
  <c r="I248" i="18"/>
  <c r="J248" i="18"/>
  <c r="K248" i="18"/>
  <c r="H249" i="18"/>
  <c r="I249" i="18"/>
  <c r="J249" i="18"/>
  <c r="K249" i="18"/>
  <c r="H250" i="18"/>
  <c r="I250" i="18"/>
  <c r="J250" i="18"/>
  <c r="K250" i="18"/>
  <c r="H251" i="18"/>
  <c r="I251" i="18"/>
  <c r="J251" i="18"/>
  <c r="K251" i="18"/>
  <c r="H252" i="18"/>
  <c r="I252" i="18"/>
  <c r="J252" i="18"/>
  <c r="K252" i="18"/>
  <c r="H253" i="18"/>
  <c r="I253" i="18"/>
  <c r="J253" i="18"/>
  <c r="K253" i="18"/>
  <c r="H255" i="18"/>
  <c r="I255" i="18"/>
  <c r="J255" i="18"/>
  <c r="K255" i="18"/>
  <c r="H256" i="18"/>
  <c r="I256" i="18"/>
  <c r="J256" i="18"/>
  <c r="K256" i="18"/>
  <c r="H257" i="18"/>
  <c r="I257" i="18"/>
  <c r="J257" i="18"/>
  <c r="K257" i="18"/>
  <c r="H258" i="18"/>
  <c r="I258" i="18"/>
  <c r="J258" i="18"/>
  <c r="K258" i="18"/>
  <c r="H259" i="18"/>
  <c r="I259" i="18"/>
  <c r="J259" i="18"/>
  <c r="K259" i="18"/>
  <c r="H260" i="18"/>
  <c r="I260" i="18"/>
  <c r="J260" i="18"/>
  <c r="K260" i="18"/>
  <c r="H261" i="18"/>
  <c r="I261" i="18"/>
  <c r="J261" i="18"/>
  <c r="K261" i="18"/>
  <c r="H263" i="18"/>
  <c r="I263" i="18"/>
  <c r="J263" i="18"/>
  <c r="K263" i="18"/>
  <c r="H264" i="18"/>
  <c r="I264" i="18"/>
  <c r="J264" i="18"/>
  <c r="K264" i="18"/>
  <c r="H265" i="18"/>
  <c r="I265" i="18"/>
  <c r="J265" i="18"/>
  <c r="K265" i="18"/>
  <c r="H266" i="18"/>
  <c r="I266" i="18"/>
  <c r="J266" i="18"/>
  <c r="K266" i="18"/>
  <c r="H267" i="18"/>
  <c r="I267" i="18"/>
  <c r="J267" i="18"/>
  <c r="K267" i="18"/>
  <c r="H268" i="18"/>
  <c r="I268" i="18"/>
  <c r="J268" i="18"/>
  <c r="K268" i="18"/>
  <c r="H269" i="18"/>
  <c r="I269" i="18"/>
  <c r="J269" i="18"/>
  <c r="K269" i="18"/>
  <c r="H270" i="18"/>
  <c r="I270" i="18"/>
  <c r="J270" i="18"/>
  <c r="K270" i="18"/>
  <c r="H272" i="18"/>
  <c r="I272" i="18"/>
  <c r="J272" i="18"/>
  <c r="K272" i="18"/>
  <c r="H273" i="18"/>
  <c r="I273" i="18"/>
  <c r="J273" i="18"/>
  <c r="K273" i="18"/>
  <c r="H274" i="18"/>
  <c r="I274" i="18"/>
  <c r="J274" i="18"/>
  <c r="K274" i="18"/>
  <c r="H275" i="18"/>
  <c r="I275" i="18"/>
  <c r="J275" i="18"/>
  <c r="K275" i="18"/>
  <c r="H276" i="18"/>
  <c r="I276" i="18"/>
  <c r="J276" i="18"/>
  <c r="K276" i="18"/>
  <c r="H277" i="18"/>
  <c r="I277" i="18"/>
  <c r="J277" i="18"/>
  <c r="K277" i="18"/>
  <c r="H278" i="18"/>
  <c r="I278" i="18"/>
  <c r="J278" i="18"/>
  <c r="K278" i="18"/>
  <c r="H279" i="18"/>
  <c r="I279" i="18"/>
  <c r="J279" i="18"/>
  <c r="K279" i="18"/>
  <c r="H280" i="18"/>
  <c r="I280" i="18"/>
  <c r="J280" i="18"/>
  <c r="K280" i="18"/>
  <c r="H282" i="18"/>
  <c r="I282" i="18"/>
  <c r="J282" i="18"/>
  <c r="K282" i="18"/>
  <c r="H283" i="18"/>
  <c r="I283" i="18"/>
  <c r="J283" i="18"/>
  <c r="K283" i="18"/>
  <c r="H284" i="18"/>
  <c r="I284" i="18"/>
  <c r="J284" i="18"/>
  <c r="K284" i="18"/>
  <c r="H285" i="18"/>
  <c r="I285" i="18"/>
  <c r="J285" i="18"/>
  <c r="K285" i="18"/>
  <c r="H286" i="18"/>
  <c r="I286" i="18"/>
  <c r="J286" i="18"/>
  <c r="K286" i="18"/>
  <c r="H288" i="18"/>
  <c r="I288" i="18"/>
  <c r="J288" i="18"/>
  <c r="K288" i="18"/>
  <c r="H289" i="18"/>
  <c r="I289" i="18"/>
  <c r="J289" i="18"/>
  <c r="K289" i="18"/>
  <c r="H290" i="18"/>
  <c r="I290" i="18"/>
  <c r="J290" i="18"/>
  <c r="K290" i="18"/>
  <c r="H291" i="18"/>
  <c r="I291" i="18"/>
  <c r="J291" i="18"/>
  <c r="K291" i="18"/>
  <c r="H292" i="18"/>
  <c r="I292" i="18"/>
  <c r="J292" i="18"/>
  <c r="K292" i="18"/>
  <c r="H293" i="18"/>
  <c r="I293" i="18"/>
  <c r="J293" i="18"/>
  <c r="K293" i="18"/>
  <c r="H294" i="18"/>
  <c r="I294" i="18"/>
  <c r="J294" i="18"/>
  <c r="K294" i="18"/>
  <c r="H296" i="18"/>
  <c r="I296" i="18"/>
  <c r="J296" i="18"/>
  <c r="K296" i="18"/>
  <c r="H297" i="18"/>
  <c r="I297" i="18"/>
  <c r="J297" i="18"/>
  <c r="K297" i="18"/>
  <c r="H298" i="18"/>
  <c r="I298" i="18"/>
  <c r="J298" i="18"/>
  <c r="K298" i="18"/>
  <c r="H299" i="18"/>
  <c r="I299" i="18"/>
  <c r="J299" i="18"/>
  <c r="K299" i="18"/>
  <c r="H300" i="18"/>
  <c r="I300" i="18"/>
  <c r="J300" i="18"/>
  <c r="K300" i="18"/>
  <c r="H301" i="18"/>
  <c r="I301" i="18"/>
  <c r="J301" i="18"/>
  <c r="K301" i="18"/>
  <c r="H7" i="18"/>
  <c r="I7" i="18"/>
  <c r="J7" i="18"/>
  <c r="K7" i="18"/>
  <c r="H8" i="18"/>
  <c r="I8" i="18"/>
  <c r="J8" i="18"/>
  <c r="K8" i="18"/>
  <c r="H9" i="18"/>
  <c r="I9" i="18"/>
  <c r="J9" i="18"/>
  <c r="K9" i="18"/>
  <c r="P9" i="18"/>
  <c r="H10" i="18"/>
  <c r="I10" i="18"/>
  <c r="J10" i="18"/>
  <c r="K10" i="18"/>
  <c r="H11" i="18"/>
  <c r="I11" i="18"/>
  <c r="J11" i="18"/>
  <c r="K11" i="18"/>
  <c r="H12" i="18"/>
  <c r="I12" i="18"/>
  <c r="J12" i="18"/>
  <c r="K12" i="18"/>
  <c r="H13" i="18"/>
  <c r="I13" i="18"/>
  <c r="J13" i="18"/>
  <c r="K13" i="18"/>
  <c r="H14" i="18"/>
  <c r="I14" i="18"/>
  <c r="J14" i="18"/>
  <c r="K14" i="18"/>
  <c r="H15" i="18"/>
  <c r="I15" i="18"/>
  <c r="J15" i="18"/>
  <c r="K15" i="18"/>
  <c r="H16" i="18"/>
  <c r="I16" i="18"/>
  <c r="J16" i="18"/>
  <c r="K16" i="18"/>
  <c r="H17" i="18"/>
  <c r="I17" i="18"/>
  <c r="J17" i="18"/>
  <c r="K17" i="18"/>
  <c r="H18" i="18"/>
  <c r="I18" i="18"/>
  <c r="J18" i="18"/>
  <c r="K18" i="18"/>
  <c r="H19" i="18"/>
  <c r="I19" i="18"/>
  <c r="J19" i="18"/>
  <c r="K19" i="18"/>
  <c r="H20" i="18"/>
  <c r="I20" i="18"/>
  <c r="J20" i="18"/>
  <c r="K20" i="18"/>
  <c r="H21" i="18"/>
  <c r="I21" i="18"/>
  <c r="J21" i="18"/>
  <c r="K21" i="18"/>
  <c r="H22" i="18"/>
  <c r="I22" i="18"/>
  <c r="J22" i="18"/>
  <c r="K22" i="18"/>
  <c r="H5" i="18"/>
  <c r="I5" i="18"/>
  <c r="J5" i="18"/>
  <c r="K5" i="18"/>
  <c r="K6" i="18"/>
  <c r="J6" i="18"/>
  <c r="I6" i="18"/>
  <c r="H6" i="18"/>
  <c r="H7" i="23"/>
  <c r="I7" i="23"/>
  <c r="J7" i="23"/>
  <c r="K7" i="23"/>
  <c r="H8" i="23"/>
  <c r="I8" i="23"/>
  <c r="J8" i="23"/>
  <c r="K8" i="23"/>
  <c r="H9" i="23"/>
  <c r="I9" i="23"/>
  <c r="J9" i="23"/>
  <c r="K9" i="23"/>
  <c r="H10" i="23"/>
  <c r="I10" i="23"/>
  <c r="J10" i="23"/>
  <c r="K10" i="23"/>
  <c r="H11" i="23"/>
  <c r="I11" i="23"/>
  <c r="J11" i="23"/>
  <c r="K11" i="23"/>
  <c r="H12" i="23"/>
  <c r="I12" i="23"/>
  <c r="J12" i="23"/>
  <c r="K12" i="23"/>
  <c r="H13" i="23"/>
  <c r="I13" i="23"/>
  <c r="J13" i="23"/>
  <c r="K13" i="23"/>
  <c r="H14" i="23"/>
  <c r="I14" i="23"/>
  <c r="J14" i="23"/>
  <c r="K14" i="23"/>
  <c r="H15" i="23"/>
  <c r="I15" i="23"/>
  <c r="J15" i="23"/>
  <c r="K15" i="23"/>
  <c r="H16" i="23"/>
  <c r="I16" i="23"/>
  <c r="J16" i="23"/>
  <c r="K16" i="23"/>
  <c r="H17" i="23"/>
  <c r="I17" i="23"/>
  <c r="J17" i="23"/>
  <c r="K17" i="23"/>
  <c r="H18" i="23"/>
  <c r="I18" i="23"/>
  <c r="J18" i="23"/>
  <c r="K18" i="23"/>
  <c r="H19" i="23"/>
  <c r="I19" i="23"/>
  <c r="J19" i="23"/>
  <c r="K19" i="23"/>
  <c r="H21" i="23"/>
  <c r="I21" i="23"/>
  <c r="J21" i="23"/>
  <c r="K21" i="23"/>
  <c r="H22" i="23"/>
  <c r="I22" i="23"/>
  <c r="J22" i="23"/>
  <c r="K22" i="23"/>
  <c r="H23" i="23"/>
  <c r="I23" i="23"/>
  <c r="J23" i="23"/>
  <c r="K23" i="23"/>
  <c r="H24" i="23"/>
  <c r="I24" i="23"/>
  <c r="J24" i="23"/>
  <c r="K24" i="23"/>
  <c r="H25" i="23"/>
  <c r="I25" i="23"/>
  <c r="J25" i="23"/>
  <c r="K25" i="23"/>
  <c r="H26" i="23"/>
  <c r="I26" i="23"/>
  <c r="J26" i="23"/>
  <c r="K26" i="23"/>
  <c r="H27" i="23"/>
  <c r="I27" i="23"/>
  <c r="J27" i="23"/>
  <c r="K27" i="23"/>
  <c r="H28" i="23"/>
  <c r="I28" i="23"/>
  <c r="J28" i="23"/>
  <c r="K28" i="23"/>
  <c r="H29" i="23"/>
  <c r="I29" i="23"/>
  <c r="J29" i="23"/>
  <c r="K29" i="23"/>
  <c r="H30" i="23"/>
  <c r="I30" i="23"/>
  <c r="J30" i="23"/>
  <c r="K30" i="23"/>
  <c r="H31" i="23"/>
  <c r="I31" i="23"/>
  <c r="J31" i="23"/>
  <c r="K31" i="23"/>
  <c r="H32" i="23"/>
  <c r="I32" i="23"/>
  <c r="J32" i="23"/>
  <c r="K32" i="23"/>
  <c r="H33" i="23"/>
  <c r="I33" i="23"/>
  <c r="J33" i="23"/>
  <c r="K33" i="23"/>
  <c r="H34" i="23"/>
  <c r="I34" i="23"/>
  <c r="J34" i="23"/>
  <c r="K34" i="23"/>
  <c r="H36" i="23"/>
  <c r="I36" i="23"/>
  <c r="J36" i="23"/>
  <c r="K36" i="23"/>
  <c r="H37" i="23"/>
  <c r="I37" i="23"/>
  <c r="J37" i="23"/>
  <c r="K37" i="23"/>
  <c r="H38" i="23"/>
  <c r="I38" i="23"/>
  <c r="J38" i="23"/>
  <c r="K38" i="23"/>
  <c r="H39" i="23"/>
  <c r="I39" i="23"/>
  <c r="J39" i="23"/>
  <c r="K39" i="23"/>
  <c r="H40" i="23"/>
  <c r="I40" i="23"/>
  <c r="J40" i="23"/>
  <c r="K40" i="23"/>
  <c r="H41" i="23"/>
  <c r="I41" i="23"/>
  <c r="J41" i="23"/>
  <c r="K41" i="23"/>
  <c r="H42" i="23"/>
  <c r="I42" i="23"/>
  <c r="J42" i="23"/>
  <c r="K42" i="23"/>
  <c r="H43" i="23"/>
  <c r="I43" i="23"/>
  <c r="J43" i="23"/>
  <c r="K43" i="23"/>
  <c r="H44" i="23"/>
  <c r="I44" i="23"/>
  <c r="J44" i="23"/>
  <c r="K44" i="23"/>
  <c r="H45" i="23"/>
  <c r="I45" i="23"/>
  <c r="J45" i="23"/>
  <c r="K45" i="23"/>
  <c r="H46" i="23"/>
  <c r="I46" i="23"/>
  <c r="J46" i="23"/>
  <c r="K46" i="23"/>
  <c r="H47" i="23"/>
  <c r="I47" i="23"/>
  <c r="J47" i="23"/>
  <c r="K47" i="23"/>
  <c r="H48" i="23"/>
  <c r="I48" i="23"/>
  <c r="J48" i="23"/>
  <c r="K48" i="23"/>
  <c r="H49" i="23"/>
  <c r="I49" i="23"/>
  <c r="J49" i="23"/>
  <c r="K49" i="23"/>
  <c r="H50" i="23"/>
  <c r="I50" i="23"/>
  <c r="J50" i="23"/>
  <c r="K50" i="23"/>
  <c r="H51" i="23"/>
  <c r="I51" i="23"/>
  <c r="J51" i="23"/>
  <c r="K51" i="23"/>
  <c r="H52" i="23"/>
  <c r="I52" i="23"/>
  <c r="J52" i="23"/>
  <c r="K52" i="23"/>
  <c r="H53" i="23"/>
  <c r="I53" i="23"/>
  <c r="J53" i="23"/>
  <c r="K53" i="23"/>
  <c r="H54" i="23"/>
  <c r="I54" i="23"/>
  <c r="J54" i="23"/>
  <c r="K54" i="23"/>
  <c r="H55" i="23"/>
  <c r="I55" i="23"/>
  <c r="J55" i="23"/>
  <c r="K55" i="23"/>
  <c r="H56" i="23"/>
  <c r="I56" i="23"/>
  <c r="J56" i="23"/>
  <c r="K56" i="23"/>
  <c r="H57" i="23"/>
  <c r="I57" i="23"/>
  <c r="J57" i="23"/>
  <c r="K57" i="23"/>
  <c r="H58" i="23"/>
  <c r="I58" i="23"/>
  <c r="J58" i="23"/>
  <c r="K58" i="23"/>
  <c r="H59" i="23"/>
  <c r="I59" i="23"/>
  <c r="J59" i="23"/>
  <c r="K59" i="23"/>
  <c r="H60" i="23"/>
  <c r="I60" i="23"/>
  <c r="J60" i="23"/>
  <c r="K60" i="23"/>
  <c r="H61" i="23"/>
  <c r="I61" i="23"/>
  <c r="J61" i="23"/>
  <c r="K61" i="23"/>
  <c r="H62" i="23"/>
  <c r="I62" i="23"/>
  <c r="J62" i="23"/>
  <c r="K62" i="23"/>
  <c r="H63" i="23"/>
  <c r="I63" i="23"/>
  <c r="J63" i="23"/>
  <c r="K63" i="23"/>
  <c r="H65" i="23"/>
  <c r="I65" i="23"/>
  <c r="J65" i="23"/>
  <c r="K65" i="23"/>
  <c r="H66" i="23"/>
  <c r="I66" i="23"/>
  <c r="J66" i="23"/>
  <c r="K66" i="23"/>
  <c r="H67" i="23"/>
  <c r="I67" i="23"/>
  <c r="J67" i="23"/>
  <c r="K67" i="23"/>
  <c r="H68" i="23"/>
  <c r="I68" i="23"/>
  <c r="J68" i="23"/>
  <c r="K68" i="23"/>
  <c r="H69" i="23"/>
  <c r="I69" i="23"/>
  <c r="J69" i="23"/>
  <c r="K69" i="23"/>
  <c r="H70" i="23"/>
  <c r="I70" i="23"/>
  <c r="J70" i="23"/>
  <c r="K70" i="23"/>
  <c r="H72" i="23"/>
  <c r="I72" i="23"/>
  <c r="J72" i="23"/>
  <c r="K72" i="23"/>
  <c r="H73" i="23"/>
  <c r="I73" i="23"/>
  <c r="J73" i="23"/>
  <c r="K73" i="23"/>
  <c r="H74" i="23"/>
  <c r="I74" i="23"/>
  <c r="J74" i="23"/>
  <c r="K74" i="23"/>
  <c r="H75" i="23"/>
  <c r="I75" i="23"/>
  <c r="J75" i="23"/>
  <c r="K75" i="23"/>
  <c r="H76" i="23"/>
  <c r="I76" i="23"/>
  <c r="J76" i="23"/>
  <c r="K76" i="23"/>
  <c r="H77" i="23"/>
  <c r="I77" i="23"/>
  <c r="J77" i="23"/>
  <c r="K77" i="23"/>
  <c r="H78" i="23"/>
  <c r="I78" i="23"/>
  <c r="J78" i="23"/>
  <c r="K78" i="23"/>
  <c r="H79" i="23"/>
  <c r="I79" i="23"/>
  <c r="J79" i="23"/>
  <c r="K79" i="23"/>
  <c r="H80" i="23"/>
  <c r="I80" i="23"/>
  <c r="J80" i="23"/>
  <c r="K80" i="23"/>
  <c r="H81" i="23"/>
  <c r="I81" i="23"/>
  <c r="J81" i="23"/>
  <c r="K81" i="23"/>
  <c r="H82" i="23"/>
  <c r="I82" i="23"/>
  <c r="J82" i="23"/>
  <c r="K82" i="23"/>
  <c r="H83" i="23"/>
  <c r="I83" i="23"/>
  <c r="J83" i="23"/>
  <c r="K83" i="23"/>
  <c r="H84" i="23"/>
  <c r="I84" i="23"/>
  <c r="J84" i="23"/>
  <c r="K84" i="23"/>
  <c r="H85" i="23"/>
  <c r="I85" i="23"/>
  <c r="J85" i="23"/>
  <c r="K85" i="23"/>
  <c r="H87" i="23"/>
  <c r="I87" i="23"/>
  <c r="J87" i="23"/>
  <c r="K87" i="23"/>
  <c r="H88" i="23"/>
  <c r="I88" i="23"/>
  <c r="J88" i="23"/>
  <c r="K88" i="23"/>
  <c r="H89" i="23"/>
  <c r="I89" i="23"/>
  <c r="J89" i="23"/>
  <c r="K89" i="23"/>
  <c r="H90" i="23"/>
  <c r="I90" i="23"/>
  <c r="J90" i="23"/>
  <c r="K90" i="23"/>
  <c r="H91" i="23"/>
  <c r="I91" i="23"/>
  <c r="J91" i="23"/>
  <c r="K91" i="23"/>
  <c r="H92" i="23"/>
  <c r="I92" i="23"/>
  <c r="J92" i="23"/>
  <c r="K92" i="23"/>
  <c r="H93" i="23"/>
  <c r="I93" i="23"/>
  <c r="J93" i="23"/>
  <c r="K93" i="23"/>
  <c r="H94" i="23"/>
  <c r="I94" i="23"/>
  <c r="J94" i="23"/>
  <c r="K94" i="23"/>
  <c r="H95" i="23"/>
  <c r="I95" i="23"/>
  <c r="J95" i="23"/>
  <c r="K95" i="23"/>
  <c r="H96" i="23"/>
  <c r="I96" i="23"/>
  <c r="J96" i="23"/>
  <c r="K96" i="23"/>
  <c r="H97" i="23"/>
  <c r="I97" i="23"/>
  <c r="J97" i="23"/>
  <c r="K97" i="23"/>
  <c r="H98" i="23"/>
  <c r="I98" i="23"/>
  <c r="J98" i="23"/>
  <c r="K98" i="23"/>
  <c r="H99" i="23"/>
  <c r="I99" i="23"/>
  <c r="J99" i="23"/>
  <c r="K99" i="23"/>
  <c r="H100" i="23"/>
  <c r="I100" i="23"/>
  <c r="J100" i="23"/>
  <c r="K100" i="23"/>
  <c r="H102" i="23"/>
  <c r="I102" i="23"/>
  <c r="J102" i="23"/>
  <c r="K102" i="23"/>
  <c r="H103" i="23"/>
  <c r="I103" i="23"/>
  <c r="J103" i="23"/>
  <c r="K103" i="23"/>
  <c r="H104" i="23"/>
  <c r="I104" i="23"/>
  <c r="J104" i="23"/>
  <c r="K104" i="23"/>
  <c r="H105" i="23"/>
  <c r="I105" i="23"/>
  <c r="J105" i="23"/>
  <c r="K105" i="23"/>
  <c r="H106" i="23"/>
  <c r="I106" i="23"/>
  <c r="J106" i="23"/>
  <c r="K106" i="23"/>
  <c r="H107" i="23"/>
  <c r="I107" i="23"/>
  <c r="J107" i="23"/>
  <c r="K107" i="23"/>
  <c r="H108" i="23"/>
  <c r="I108" i="23"/>
  <c r="J108" i="23"/>
  <c r="K108" i="23"/>
  <c r="H109" i="23"/>
  <c r="I109" i="23"/>
  <c r="J109" i="23"/>
  <c r="K109" i="23"/>
  <c r="H110" i="23"/>
  <c r="I110" i="23"/>
  <c r="J110" i="23"/>
  <c r="K110" i="23"/>
  <c r="H111" i="23"/>
  <c r="I111" i="23"/>
  <c r="J111" i="23"/>
  <c r="K111" i="23"/>
  <c r="H112" i="23"/>
  <c r="I112" i="23"/>
  <c r="J112" i="23"/>
  <c r="K112" i="23"/>
  <c r="H113" i="23"/>
  <c r="I113" i="23"/>
  <c r="J113" i="23"/>
  <c r="K113" i="23"/>
  <c r="H114" i="23"/>
  <c r="I114" i="23"/>
  <c r="J114" i="23"/>
  <c r="K114" i="23"/>
  <c r="H115" i="23"/>
  <c r="I115" i="23"/>
  <c r="J115" i="23"/>
  <c r="K115" i="23"/>
  <c r="H116" i="23"/>
  <c r="I116" i="23"/>
  <c r="J116" i="23"/>
  <c r="K116" i="23"/>
  <c r="H117" i="23"/>
  <c r="I117" i="23"/>
  <c r="J117" i="23"/>
  <c r="K117" i="23"/>
  <c r="H118" i="23"/>
  <c r="I118" i="23"/>
  <c r="J118" i="23"/>
  <c r="K118" i="23"/>
  <c r="H119" i="23"/>
  <c r="I119" i="23"/>
  <c r="J119" i="23"/>
  <c r="K119" i="23"/>
  <c r="H120" i="23"/>
  <c r="I120" i="23"/>
  <c r="J120" i="23"/>
  <c r="K120" i="23"/>
  <c r="H121" i="23"/>
  <c r="I121" i="23"/>
  <c r="J121" i="23"/>
  <c r="K121" i="23"/>
  <c r="H122" i="23"/>
  <c r="I122" i="23"/>
  <c r="J122" i="23"/>
  <c r="K122" i="23"/>
  <c r="H123" i="23"/>
  <c r="I123" i="23"/>
  <c r="J123" i="23"/>
  <c r="K123" i="23"/>
  <c r="H124" i="23"/>
  <c r="I124" i="23"/>
  <c r="J124" i="23"/>
  <c r="K124" i="23"/>
  <c r="H125" i="23"/>
  <c r="I125" i="23"/>
  <c r="J125" i="23"/>
  <c r="K125" i="23"/>
  <c r="H126" i="23"/>
  <c r="I126" i="23"/>
  <c r="J126" i="23"/>
  <c r="K126" i="23"/>
  <c r="H127" i="23"/>
  <c r="I127" i="23"/>
  <c r="J127" i="23"/>
  <c r="K127" i="23"/>
  <c r="H128" i="23"/>
  <c r="I128" i="23"/>
  <c r="J128" i="23"/>
  <c r="K128" i="23"/>
  <c r="H129" i="23"/>
  <c r="I129" i="23"/>
  <c r="J129" i="23"/>
  <c r="K129" i="23"/>
  <c r="H131" i="23"/>
  <c r="I131" i="23"/>
  <c r="J131" i="23"/>
  <c r="K131" i="23"/>
  <c r="H132" i="23"/>
  <c r="I132" i="23"/>
  <c r="J132" i="23"/>
  <c r="K132" i="23"/>
  <c r="H133" i="23"/>
  <c r="I133" i="23"/>
  <c r="J133" i="23"/>
  <c r="K133" i="23"/>
  <c r="H134" i="23"/>
  <c r="I134" i="23"/>
  <c r="J134" i="23"/>
  <c r="K134" i="23"/>
  <c r="H135" i="23"/>
  <c r="I135" i="23"/>
  <c r="J135" i="23"/>
  <c r="K135" i="23"/>
  <c r="H136" i="23"/>
  <c r="I136" i="23"/>
  <c r="J136" i="23"/>
  <c r="K136" i="23"/>
  <c r="H137" i="23"/>
  <c r="I137" i="23"/>
  <c r="J137" i="23"/>
  <c r="K137" i="23"/>
  <c r="H138" i="23"/>
  <c r="I138" i="23"/>
  <c r="J138" i="23"/>
  <c r="K138" i="23"/>
  <c r="H139" i="23"/>
  <c r="I139" i="23"/>
  <c r="J139" i="23"/>
  <c r="K139" i="23"/>
  <c r="H140" i="23"/>
  <c r="I140" i="23"/>
  <c r="J140" i="23"/>
  <c r="K140" i="23"/>
  <c r="H141" i="23"/>
  <c r="I141" i="23"/>
  <c r="J141" i="23"/>
  <c r="K141" i="23"/>
  <c r="H142" i="23"/>
  <c r="I142" i="23"/>
  <c r="J142" i="23"/>
  <c r="K142" i="23"/>
  <c r="H143" i="23"/>
  <c r="I143" i="23"/>
  <c r="J143" i="23"/>
  <c r="K143" i="23"/>
  <c r="H144" i="23"/>
  <c r="I144" i="23"/>
  <c r="J144" i="23"/>
  <c r="K144" i="23"/>
  <c r="H146" i="23"/>
  <c r="I146" i="23"/>
  <c r="J146" i="23"/>
  <c r="K146" i="23"/>
  <c r="H147" i="23"/>
  <c r="I147" i="23"/>
  <c r="J147" i="23"/>
  <c r="K147" i="23"/>
  <c r="H148" i="23"/>
  <c r="I148" i="23"/>
  <c r="J148" i="23"/>
  <c r="K148" i="23"/>
  <c r="H149" i="23"/>
  <c r="I149" i="23"/>
  <c r="J149" i="23"/>
  <c r="K149" i="23"/>
  <c r="H150" i="23"/>
  <c r="I150" i="23"/>
  <c r="J150" i="23"/>
  <c r="K150" i="23"/>
  <c r="H151" i="23"/>
  <c r="I151" i="23"/>
  <c r="J151" i="23"/>
  <c r="K151" i="23"/>
  <c r="H152" i="23"/>
  <c r="I152" i="23"/>
  <c r="J152" i="23"/>
  <c r="K152" i="23"/>
  <c r="H153" i="23"/>
  <c r="I153" i="23"/>
  <c r="J153" i="23"/>
  <c r="K153" i="23"/>
  <c r="H154" i="23"/>
  <c r="I154" i="23"/>
  <c r="J154" i="23"/>
  <c r="K154" i="23"/>
  <c r="H155" i="23"/>
  <c r="I155" i="23"/>
  <c r="J155" i="23"/>
  <c r="K155" i="23"/>
  <c r="H156" i="23"/>
  <c r="I156" i="23"/>
  <c r="J156" i="23"/>
  <c r="K156" i="23"/>
  <c r="H157" i="23"/>
  <c r="I157" i="23"/>
  <c r="J157" i="23"/>
  <c r="K157" i="23"/>
  <c r="H158" i="23"/>
  <c r="I158" i="23"/>
  <c r="J158" i="23"/>
  <c r="K158" i="23"/>
  <c r="H159" i="23"/>
  <c r="I159" i="23"/>
  <c r="J159" i="23"/>
  <c r="K159" i="23"/>
  <c r="H161" i="23"/>
  <c r="I161" i="23"/>
  <c r="J161" i="23"/>
  <c r="K161" i="23"/>
  <c r="H162" i="23"/>
  <c r="I162" i="23"/>
  <c r="J162" i="23"/>
  <c r="K162" i="23"/>
  <c r="H163" i="23"/>
  <c r="I163" i="23"/>
  <c r="J163" i="23"/>
  <c r="K163" i="23"/>
  <c r="H164" i="23"/>
  <c r="I164" i="23"/>
  <c r="J164" i="23"/>
  <c r="K164" i="23"/>
  <c r="H166" i="23"/>
  <c r="I166" i="23"/>
  <c r="J166" i="23"/>
  <c r="K166" i="23"/>
  <c r="H167" i="23"/>
  <c r="I167" i="23"/>
  <c r="J167" i="23"/>
  <c r="K167" i="23"/>
  <c r="H170" i="23"/>
  <c r="I170" i="23"/>
  <c r="J170" i="23"/>
  <c r="K170" i="23"/>
  <c r="H171" i="23"/>
  <c r="I171" i="23"/>
  <c r="J171" i="23"/>
  <c r="K171" i="23"/>
  <c r="H172" i="23"/>
  <c r="I172" i="23"/>
  <c r="J172" i="23"/>
  <c r="K172" i="23"/>
  <c r="H173" i="23"/>
  <c r="I173" i="23"/>
  <c r="J173" i="23"/>
  <c r="K173" i="23"/>
  <c r="H175" i="23"/>
  <c r="I175" i="23"/>
  <c r="J175" i="23"/>
  <c r="K175" i="23"/>
  <c r="H176" i="23"/>
  <c r="I176" i="23"/>
  <c r="J176" i="23"/>
  <c r="K176" i="23"/>
  <c r="H177" i="23"/>
  <c r="I177" i="23"/>
  <c r="J177" i="23"/>
  <c r="K177" i="23"/>
  <c r="H178" i="23"/>
  <c r="I178" i="23"/>
  <c r="J178" i="23"/>
  <c r="K178" i="23"/>
  <c r="H179" i="23"/>
  <c r="I179" i="23"/>
  <c r="J179" i="23"/>
  <c r="K179" i="23"/>
  <c r="H180" i="23"/>
  <c r="I180" i="23"/>
  <c r="J180" i="23"/>
  <c r="K180" i="23"/>
  <c r="H181" i="23"/>
  <c r="I181" i="23"/>
  <c r="J181" i="23"/>
  <c r="K181" i="23"/>
  <c r="H182" i="23"/>
  <c r="I182" i="23"/>
  <c r="J182" i="23"/>
  <c r="K182" i="23"/>
  <c r="H183" i="23"/>
  <c r="I183" i="23"/>
  <c r="J183" i="23"/>
  <c r="K183" i="23"/>
  <c r="H185" i="23"/>
  <c r="I185" i="23"/>
  <c r="J185" i="23"/>
  <c r="K185" i="23"/>
  <c r="H186" i="23"/>
  <c r="I186" i="23"/>
  <c r="J186" i="23"/>
  <c r="K186" i="23"/>
  <c r="H187" i="23"/>
  <c r="I187" i="23"/>
  <c r="J187" i="23"/>
  <c r="K187" i="23"/>
  <c r="H188" i="23"/>
  <c r="I188" i="23"/>
  <c r="J188" i="23"/>
  <c r="K188" i="23"/>
  <c r="H189" i="23"/>
  <c r="I189" i="23"/>
  <c r="J189" i="23"/>
  <c r="K189" i="23"/>
  <c r="H190" i="23"/>
  <c r="I190" i="23"/>
  <c r="J190" i="23"/>
  <c r="K190" i="23"/>
  <c r="H191" i="23"/>
  <c r="I191" i="23"/>
  <c r="J191" i="23"/>
  <c r="K191" i="23"/>
  <c r="H192" i="23"/>
  <c r="I192" i="23"/>
  <c r="J192" i="23"/>
  <c r="K192" i="23"/>
  <c r="H193" i="23"/>
  <c r="I193" i="23"/>
  <c r="J193" i="23"/>
  <c r="K193" i="23"/>
  <c r="H195" i="23"/>
  <c r="I195" i="23"/>
  <c r="J195" i="23"/>
  <c r="K195" i="23"/>
  <c r="H196" i="23"/>
  <c r="I196" i="23"/>
  <c r="J196" i="23"/>
  <c r="K196" i="23"/>
  <c r="H197" i="23"/>
  <c r="I197" i="23"/>
  <c r="J197" i="23"/>
  <c r="K197" i="23"/>
  <c r="H198" i="23"/>
  <c r="I198" i="23"/>
  <c r="J198" i="23"/>
  <c r="K198" i="23"/>
  <c r="H199" i="23"/>
  <c r="I199" i="23"/>
  <c r="J199" i="23"/>
  <c r="K199" i="23"/>
  <c r="H200" i="23"/>
  <c r="I200" i="23"/>
  <c r="J200" i="23"/>
  <c r="K200" i="23"/>
  <c r="H201" i="23"/>
  <c r="I201" i="23"/>
  <c r="J201" i="23"/>
  <c r="K201" i="23"/>
  <c r="H202" i="23"/>
  <c r="I202" i="23"/>
  <c r="J202" i="23"/>
  <c r="K202" i="23"/>
  <c r="H203" i="23"/>
  <c r="I203" i="23"/>
  <c r="J203" i="23"/>
  <c r="K203" i="23"/>
  <c r="H206" i="23"/>
  <c r="I206" i="23"/>
  <c r="J206" i="23"/>
  <c r="K206" i="23"/>
  <c r="H207" i="23"/>
  <c r="I207" i="23"/>
  <c r="J207" i="23"/>
  <c r="K207" i="23"/>
  <c r="H208" i="23"/>
  <c r="I208" i="23"/>
  <c r="J208" i="23"/>
  <c r="K208" i="23"/>
  <c r="H210" i="23"/>
  <c r="I210" i="23"/>
  <c r="J210" i="23"/>
  <c r="K210" i="23"/>
  <c r="H211" i="23"/>
  <c r="I211" i="23"/>
  <c r="J211" i="23"/>
  <c r="K211" i="23"/>
  <c r="H212" i="23"/>
  <c r="I212" i="23"/>
  <c r="J212" i="23"/>
  <c r="K212" i="23"/>
  <c r="H213" i="23"/>
  <c r="I213" i="23"/>
  <c r="J213" i="23"/>
  <c r="K213" i="23"/>
  <c r="H214" i="23"/>
  <c r="I214" i="23"/>
  <c r="J214" i="23"/>
  <c r="K214" i="23"/>
  <c r="H215" i="23"/>
  <c r="I215" i="23"/>
  <c r="J215" i="23"/>
  <c r="K215" i="23"/>
  <c r="H217" i="23"/>
  <c r="I217" i="23"/>
  <c r="J217" i="23"/>
  <c r="K217" i="23"/>
  <c r="H218" i="23"/>
  <c r="I218" i="23"/>
  <c r="J218" i="23"/>
  <c r="K218" i="23"/>
  <c r="H219" i="23"/>
  <c r="I219" i="23"/>
  <c r="J219" i="23"/>
  <c r="K219" i="23"/>
  <c r="H220" i="23"/>
  <c r="I220" i="23"/>
  <c r="J220" i="23"/>
  <c r="K220" i="23"/>
  <c r="H222" i="23"/>
  <c r="I222" i="23"/>
  <c r="J222" i="23"/>
  <c r="K222" i="23"/>
  <c r="H223" i="23"/>
  <c r="I223" i="23"/>
  <c r="J223" i="23"/>
  <c r="K223" i="23"/>
  <c r="H224" i="23"/>
  <c r="I224" i="23"/>
  <c r="J224" i="23"/>
  <c r="K224" i="23"/>
  <c r="H225" i="23"/>
  <c r="I225" i="23"/>
  <c r="J225" i="23"/>
  <c r="K225" i="23"/>
  <c r="H226" i="23"/>
  <c r="I226" i="23"/>
  <c r="J226" i="23"/>
  <c r="K226" i="23"/>
  <c r="H227" i="23"/>
  <c r="I227" i="23"/>
  <c r="J227" i="23"/>
  <c r="K227" i="23"/>
  <c r="H228" i="23"/>
  <c r="I228" i="23"/>
  <c r="J228" i="23"/>
  <c r="K228" i="23"/>
  <c r="H229" i="23"/>
  <c r="I229" i="23"/>
  <c r="J229" i="23"/>
  <c r="K229" i="23"/>
  <c r="H230" i="23"/>
  <c r="I230" i="23"/>
  <c r="J230" i="23"/>
  <c r="K230" i="23"/>
  <c r="H231" i="23"/>
  <c r="I231" i="23"/>
  <c r="J231" i="23"/>
  <c r="K231" i="23"/>
  <c r="H232" i="23"/>
  <c r="I232" i="23"/>
  <c r="J232" i="23"/>
  <c r="K232" i="23"/>
  <c r="H233" i="23"/>
  <c r="I233" i="23"/>
  <c r="J233" i="23"/>
  <c r="K233" i="23"/>
  <c r="K6" i="23"/>
  <c r="J6" i="23"/>
  <c r="I6" i="23"/>
  <c r="H6" i="23"/>
  <c r="H6" i="22"/>
  <c r="I6" i="22"/>
  <c r="J6" i="22"/>
  <c r="K6" i="22"/>
  <c r="H7" i="22"/>
  <c r="I7" i="22"/>
  <c r="J7" i="22"/>
  <c r="K7" i="22"/>
  <c r="H8" i="22"/>
  <c r="I8" i="22"/>
  <c r="J8" i="22"/>
  <c r="K8" i="22"/>
  <c r="H9" i="22"/>
  <c r="I9" i="22"/>
  <c r="J9" i="22"/>
  <c r="K9" i="22"/>
  <c r="H10" i="22"/>
  <c r="I10" i="22"/>
  <c r="J10" i="22"/>
  <c r="K10" i="22"/>
  <c r="H11" i="22"/>
  <c r="I11" i="22"/>
  <c r="J11" i="22"/>
  <c r="K11" i="22"/>
  <c r="H13" i="22"/>
  <c r="I13" i="22"/>
  <c r="J13" i="22"/>
  <c r="K13" i="22"/>
  <c r="H14" i="22"/>
  <c r="I14" i="22"/>
  <c r="J14" i="22"/>
  <c r="K14" i="22"/>
  <c r="H15" i="22"/>
  <c r="I15" i="22"/>
  <c r="J15" i="22"/>
  <c r="K15" i="22"/>
  <c r="H16" i="22"/>
  <c r="I16" i="22"/>
  <c r="J16" i="22"/>
  <c r="K16" i="22"/>
  <c r="H17" i="22"/>
  <c r="I17" i="22"/>
  <c r="J17" i="22"/>
  <c r="K17" i="22"/>
  <c r="H18" i="22"/>
  <c r="I18" i="22"/>
  <c r="J18" i="22"/>
  <c r="K18" i="22"/>
  <c r="H20" i="22"/>
  <c r="I20" i="22"/>
  <c r="J20" i="22"/>
  <c r="K20" i="22"/>
  <c r="H21" i="22"/>
  <c r="I21" i="22"/>
  <c r="J21" i="22"/>
  <c r="K21" i="22"/>
  <c r="H22" i="22"/>
  <c r="I22" i="22"/>
  <c r="J22" i="22"/>
  <c r="K22" i="22"/>
  <c r="H23" i="22"/>
  <c r="I23" i="22"/>
  <c r="J23" i="22"/>
  <c r="K23" i="22"/>
  <c r="H24" i="22"/>
  <c r="I24" i="22"/>
  <c r="J24" i="22"/>
  <c r="K24" i="22"/>
  <c r="H25" i="22"/>
  <c r="I25" i="22"/>
  <c r="J25" i="22"/>
  <c r="K25" i="22"/>
  <c r="H27" i="22"/>
  <c r="I27" i="22"/>
  <c r="J27" i="22"/>
  <c r="K27" i="22"/>
  <c r="H28" i="22"/>
  <c r="I28" i="22"/>
  <c r="J28" i="22"/>
  <c r="K28" i="22"/>
  <c r="H29" i="22"/>
  <c r="I29" i="22"/>
  <c r="J29" i="22"/>
  <c r="K29" i="22"/>
  <c r="H30" i="22"/>
  <c r="I30" i="22"/>
  <c r="J30" i="22"/>
  <c r="K30" i="22"/>
  <c r="H31" i="22"/>
  <c r="I31" i="22"/>
  <c r="J31" i="22"/>
  <c r="K31" i="22"/>
  <c r="H32" i="22"/>
  <c r="I32" i="22"/>
  <c r="J32" i="22"/>
  <c r="K32" i="22"/>
  <c r="H34" i="22"/>
  <c r="I34" i="22"/>
  <c r="J34" i="22"/>
  <c r="K34" i="22"/>
  <c r="H35" i="22"/>
  <c r="I35" i="22"/>
  <c r="J35" i="22"/>
  <c r="K35" i="22"/>
  <c r="H36" i="22"/>
  <c r="I36" i="22"/>
  <c r="J36" i="22"/>
  <c r="K36" i="22"/>
  <c r="H37" i="22"/>
  <c r="I37" i="22"/>
  <c r="J37" i="22"/>
  <c r="K37" i="22"/>
  <c r="H38" i="22"/>
  <c r="I38" i="22"/>
  <c r="J38" i="22"/>
  <c r="K38" i="22"/>
  <c r="H39" i="22"/>
  <c r="I39" i="22"/>
  <c r="J39" i="22"/>
  <c r="K39" i="22"/>
  <c r="H41" i="22"/>
  <c r="I41" i="22"/>
  <c r="J41" i="22"/>
  <c r="K41" i="22"/>
  <c r="H42" i="22"/>
  <c r="I42" i="22"/>
  <c r="J42" i="22"/>
  <c r="K42" i="22"/>
  <c r="H43" i="22"/>
  <c r="I43" i="22"/>
  <c r="J43" i="22"/>
  <c r="K43" i="22"/>
  <c r="H44" i="22"/>
  <c r="I44" i="22"/>
  <c r="J44" i="22"/>
  <c r="K44" i="22"/>
  <c r="H45" i="22"/>
  <c r="I45" i="22"/>
  <c r="J45" i="22"/>
  <c r="K45" i="22"/>
  <c r="H46" i="22"/>
  <c r="I46" i="22"/>
  <c r="J46" i="22"/>
  <c r="K46" i="22"/>
  <c r="H48" i="22"/>
  <c r="I48" i="22"/>
  <c r="J48" i="22"/>
  <c r="K48" i="22"/>
  <c r="H49" i="22"/>
  <c r="I49" i="22"/>
  <c r="J49" i="22"/>
  <c r="K49" i="22"/>
  <c r="H50" i="22"/>
  <c r="I50" i="22"/>
  <c r="J50" i="22"/>
  <c r="K50" i="22"/>
  <c r="H51" i="22"/>
  <c r="I51" i="22"/>
  <c r="J51" i="22"/>
  <c r="K51" i="22"/>
  <c r="H52" i="22"/>
  <c r="I52" i="22"/>
  <c r="J52" i="22"/>
  <c r="K52" i="22"/>
  <c r="H53" i="22"/>
  <c r="I53" i="22"/>
  <c r="J53" i="22"/>
  <c r="K53" i="22"/>
  <c r="H55" i="22"/>
  <c r="I55" i="22"/>
  <c r="J55" i="22"/>
  <c r="K55" i="22"/>
  <c r="H56" i="22"/>
  <c r="I56" i="22"/>
  <c r="J56" i="22"/>
  <c r="K56" i="22"/>
  <c r="H57" i="22"/>
  <c r="I57" i="22"/>
  <c r="J57" i="22"/>
  <c r="K57" i="22"/>
  <c r="H58" i="22"/>
  <c r="I58" i="22"/>
  <c r="J58" i="22"/>
  <c r="K58" i="22"/>
  <c r="H59" i="22"/>
  <c r="I59" i="22"/>
  <c r="J59" i="22"/>
  <c r="K59" i="22"/>
  <c r="H60" i="22"/>
  <c r="I60" i="22"/>
  <c r="J60" i="22"/>
  <c r="K60" i="22"/>
  <c r="H62" i="22"/>
  <c r="I62" i="22"/>
  <c r="J62" i="22"/>
  <c r="K62" i="22"/>
  <c r="H63" i="22"/>
  <c r="I63" i="22"/>
  <c r="J63" i="22"/>
  <c r="K63" i="22"/>
  <c r="H64" i="22"/>
  <c r="I64" i="22"/>
  <c r="J64" i="22"/>
  <c r="K64" i="22"/>
  <c r="H65" i="22"/>
  <c r="I65" i="22"/>
  <c r="J65" i="22"/>
  <c r="K65" i="22"/>
  <c r="H66" i="22"/>
  <c r="I66" i="22"/>
  <c r="J66" i="22"/>
  <c r="K66" i="22"/>
  <c r="H67" i="22"/>
  <c r="I67" i="22"/>
  <c r="J67" i="22"/>
  <c r="K67" i="22"/>
  <c r="H69" i="22"/>
  <c r="I69" i="22"/>
  <c r="J69" i="22"/>
  <c r="K69" i="22"/>
  <c r="H70" i="22"/>
  <c r="I70" i="22"/>
  <c r="J70" i="22"/>
  <c r="K70" i="22"/>
  <c r="H71" i="22"/>
  <c r="I71" i="22"/>
  <c r="J71" i="22"/>
  <c r="K71" i="22"/>
  <c r="H72" i="22"/>
  <c r="I72" i="22"/>
  <c r="J72" i="22"/>
  <c r="K72" i="22"/>
  <c r="H73" i="22"/>
  <c r="I73" i="22"/>
  <c r="J73" i="22"/>
  <c r="K73" i="22"/>
  <c r="H75" i="22"/>
  <c r="I75" i="22"/>
  <c r="J75" i="22"/>
  <c r="K75" i="22"/>
  <c r="H76" i="22"/>
  <c r="I76" i="22"/>
  <c r="J76" i="22"/>
  <c r="K76" i="22"/>
  <c r="H77" i="22"/>
  <c r="I77" i="22"/>
  <c r="J77" i="22"/>
  <c r="K77" i="22"/>
  <c r="H78" i="22"/>
  <c r="I78" i="22"/>
  <c r="J78" i="22"/>
  <c r="K78" i="22"/>
  <c r="H79" i="22"/>
  <c r="I79" i="22"/>
  <c r="J79" i="22"/>
  <c r="K79" i="22"/>
  <c r="H80" i="22"/>
  <c r="I80" i="22"/>
  <c r="J80" i="22"/>
  <c r="K80" i="22"/>
  <c r="H82" i="22"/>
  <c r="I82" i="22"/>
  <c r="J82" i="22"/>
  <c r="K82" i="22"/>
  <c r="H83" i="22"/>
  <c r="I83" i="22"/>
  <c r="J83" i="22"/>
  <c r="K83" i="22"/>
  <c r="H84" i="22"/>
  <c r="I84" i="22"/>
  <c r="J84" i="22"/>
  <c r="K84" i="22"/>
  <c r="H85" i="22"/>
  <c r="I85" i="22"/>
  <c r="J85" i="22"/>
  <c r="K85" i="22"/>
  <c r="H86" i="22"/>
  <c r="I86" i="22"/>
  <c r="J86" i="22"/>
  <c r="K86" i="22"/>
  <c r="H87" i="22"/>
  <c r="I87" i="22"/>
  <c r="J87" i="22"/>
  <c r="K87" i="22"/>
  <c r="H88" i="22"/>
  <c r="I88" i="22"/>
  <c r="J88" i="22"/>
  <c r="K88" i="22"/>
  <c r="H90" i="22"/>
  <c r="I90" i="22"/>
  <c r="J90" i="22"/>
  <c r="K90" i="22"/>
  <c r="H91" i="22"/>
  <c r="I91" i="22"/>
  <c r="J91" i="22"/>
  <c r="K91" i="22"/>
  <c r="H94" i="22"/>
  <c r="I94" i="22"/>
  <c r="J94" i="22"/>
  <c r="K94" i="22"/>
  <c r="H95" i="22"/>
  <c r="I95" i="22"/>
  <c r="J95" i="22"/>
  <c r="K95" i="22"/>
  <c r="H96" i="22"/>
  <c r="I96" i="22"/>
  <c r="J96" i="22"/>
  <c r="K96" i="22"/>
  <c r="H97" i="22"/>
  <c r="I97" i="22"/>
  <c r="J97" i="22"/>
  <c r="K97" i="22"/>
  <c r="H98" i="22"/>
  <c r="I98" i="22"/>
  <c r="J98" i="22"/>
  <c r="K98" i="22"/>
  <c r="H99" i="22"/>
  <c r="I99" i="22"/>
  <c r="J99" i="22"/>
  <c r="K99" i="22"/>
  <c r="H100" i="22"/>
  <c r="I100" i="22"/>
  <c r="J100" i="22"/>
  <c r="K100" i="22"/>
  <c r="H101" i="22"/>
  <c r="I101" i="22"/>
  <c r="J101" i="22"/>
  <c r="K101" i="22"/>
  <c r="H14" i="19"/>
  <c r="I14" i="19"/>
  <c r="J14" i="19"/>
  <c r="K14" i="19"/>
  <c r="H15" i="19"/>
  <c r="I15" i="19"/>
  <c r="J15" i="19"/>
  <c r="K15" i="19"/>
  <c r="H16" i="19"/>
  <c r="I16" i="19"/>
  <c r="J16" i="19"/>
  <c r="K16" i="19"/>
  <c r="H17" i="19"/>
  <c r="I17" i="19"/>
  <c r="J17" i="19"/>
  <c r="K17" i="19"/>
  <c r="H18" i="19"/>
  <c r="I18" i="19"/>
  <c r="J18" i="19"/>
  <c r="K18" i="19"/>
  <c r="H19" i="19"/>
  <c r="I19" i="19"/>
  <c r="J19" i="19"/>
  <c r="K19" i="19"/>
  <c r="H20" i="19"/>
  <c r="I20" i="19"/>
  <c r="J20" i="19"/>
  <c r="K20" i="19"/>
  <c r="H21" i="19"/>
  <c r="I21" i="19"/>
  <c r="J21" i="19"/>
  <c r="K21" i="19"/>
  <c r="H22" i="19"/>
  <c r="I22" i="19"/>
  <c r="J22" i="19"/>
  <c r="K22" i="19"/>
  <c r="H23" i="19"/>
  <c r="I23" i="19"/>
  <c r="J23" i="19"/>
  <c r="K23" i="19"/>
  <c r="H24" i="19"/>
  <c r="I24" i="19"/>
  <c r="J24" i="19"/>
  <c r="K24" i="19"/>
  <c r="H26" i="19"/>
  <c r="I26" i="19"/>
  <c r="J26" i="19"/>
  <c r="K26" i="19"/>
  <c r="H27" i="19"/>
  <c r="I27" i="19"/>
  <c r="J27" i="19"/>
  <c r="K27" i="19"/>
  <c r="H28" i="19"/>
  <c r="I28" i="19"/>
  <c r="J28" i="19"/>
  <c r="K28" i="19"/>
  <c r="H29" i="19"/>
  <c r="I29" i="19"/>
  <c r="J29" i="19"/>
  <c r="K29" i="19"/>
  <c r="H31" i="19"/>
  <c r="I31" i="19"/>
  <c r="J31" i="19"/>
  <c r="K31" i="19"/>
  <c r="H32" i="19"/>
  <c r="I32" i="19"/>
  <c r="J32" i="19"/>
  <c r="K32" i="19"/>
  <c r="H33" i="19"/>
  <c r="I33" i="19"/>
  <c r="J33" i="19"/>
  <c r="K33" i="19"/>
  <c r="H34" i="19"/>
  <c r="I34" i="19"/>
  <c r="J34" i="19"/>
  <c r="K34" i="19"/>
  <c r="H35" i="19"/>
  <c r="I35" i="19"/>
  <c r="J35" i="19"/>
  <c r="K35" i="19"/>
  <c r="H36" i="19"/>
  <c r="I36" i="19"/>
  <c r="J36" i="19"/>
  <c r="K36" i="19"/>
  <c r="H37" i="19"/>
  <c r="I37" i="19"/>
  <c r="J37" i="19"/>
  <c r="K37" i="19"/>
  <c r="H38" i="19"/>
  <c r="I38" i="19"/>
  <c r="J38" i="19"/>
  <c r="K38" i="19"/>
  <c r="H39" i="19"/>
  <c r="I39" i="19"/>
  <c r="J39" i="19"/>
  <c r="K39" i="19"/>
  <c r="H40" i="19"/>
  <c r="I40" i="19"/>
  <c r="J40" i="19"/>
  <c r="K40" i="19"/>
  <c r="H43" i="19"/>
  <c r="I43" i="19"/>
  <c r="J43" i="19"/>
  <c r="K43" i="19"/>
  <c r="H44" i="19"/>
  <c r="I44" i="19"/>
  <c r="J44" i="19"/>
  <c r="K44" i="19"/>
  <c r="H45" i="19"/>
  <c r="I45" i="19"/>
  <c r="J45" i="19"/>
  <c r="K45" i="19"/>
  <c r="H46" i="19"/>
  <c r="I46" i="19"/>
  <c r="J46" i="19"/>
  <c r="K46" i="19"/>
  <c r="H47" i="19"/>
  <c r="I47" i="19"/>
  <c r="J47" i="19"/>
  <c r="K47" i="19"/>
  <c r="H48" i="19"/>
  <c r="I48" i="19"/>
  <c r="J48" i="19"/>
  <c r="K48" i="19"/>
  <c r="H49" i="19"/>
  <c r="I49" i="19"/>
  <c r="J49" i="19"/>
  <c r="K49" i="19"/>
  <c r="H50" i="19"/>
  <c r="I50" i="19"/>
  <c r="J50" i="19"/>
  <c r="K50" i="19"/>
  <c r="H51" i="19"/>
  <c r="I51" i="19"/>
  <c r="J51" i="19"/>
  <c r="K51" i="19"/>
  <c r="H53" i="19"/>
  <c r="I53" i="19"/>
  <c r="J53" i="19"/>
  <c r="K53" i="19"/>
  <c r="H54" i="19"/>
  <c r="I54" i="19"/>
  <c r="J54" i="19"/>
  <c r="K54" i="19"/>
  <c r="H55" i="19"/>
  <c r="I55" i="19"/>
  <c r="J55" i="19"/>
  <c r="K55" i="19"/>
  <c r="H56" i="19"/>
  <c r="I56" i="19"/>
  <c r="J56" i="19"/>
  <c r="K56" i="19"/>
  <c r="H57" i="19"/>
  <c r="I57" i="19"/>
  <c r="J57" i="19"/>
  <c r="K57" i="19"/>
  <c r="H58" i="19"/>
  <c r="I58" i="19"/>
  <c r="J58" i="19"/>
  <c r="K58" i="19"/>
  <c r="H61" i="19"/>
  <c r="I61" i="19"/>
  <c r="J61" i="19"/>
  <c r="K61" i="19"/>
  <c r="H62" i="19"/>
  <c r="I62" i="19"/>
  <c r="J62" i="19"/>
  <c r="K62" i="19"/>
  <c r="H63" i="19"/>
  <c r="I63" i="19"/>
  <c r="J63" i="19"/>
  <c r="K63" i="19"/>
  <c r="H64" i="19"/>
  <c r="I64" i="19"/>
  <c r="J64" i="19"/>
  <c r="K64" i="19"/>
  <c r="H65" i="19"/>
  <c r="I65" i="19"/>
  <c r="J65" i="19"/>
  <c r="K65" i="19"/>
  <c r="H66" i="19"/>
  <c r="I66" i="19"/>
  <c r="J66" i="19"/>
  <c r="K66" i="19"/>
  <c r="H67" i="19"/>
  <c r="I67" i="19"/>
  <c r="J67" i="19"/>
  <c r="K67" i="19"/>
  <c r="H68" i="19"/>
  <c r="I68" i="19"/>
  <c r="J68" i="19"/>
  <c r="K68" i="19"/>
  <c r="H70" i="19"/>
  <c r="I70" i="19"/>
  <c r="J70" i="19"/>
  <c r="K70" i="19"/>
  <c r="H71" i="19"/>
  <c r="I71" i="19"/>
  <c r="J71" i="19"/>
  <c r="K71" i="19"/>
  <c r="H72" i="19"/>
  <c r="I72" i="19"/>
  <c r="J72" i="19"/>
  <c r="K72" i="19"/>
  <c r="H73" i="19"/>
  <c r="I73" i="19"/>
  <c r="J73" i="19"/>
  <c r="K73" i="19"/>
  <c r="H74" i="19"/>
  <c r="I74" i="19"/>
  <c r="J74" i="19"/>
  <c r="K74" i="19"/>
  <c r="H75" i="19"/>
  <c r="I75" i="19"/>
  <c r="J75" i="19"/>
  <c r="K75" i="19"/>
  <c r="H76" i="19"/>
  <c r="I76" i="19"/>
  <c r="J76" i="19"/>
  <c r="K76" i="19"/>
  <c r="H77" i="19"/>
  <c r="I77" i="19"/>
  <c r="J77" i="19"/>
  <c r="K77" i="19"/>
  <c r="H79" i="19"/>
  <c r="I79" i="19"/>
  <c r="J79" i="19"/>
  <c r="K79" i="19"/>
  <c r="H80" i="19"/>
  <c r="I80" i="19"/>
  <c r="J80" i="19"/>
  <c r="K80" i="19"/>
  <c r="H81" i="19"/>
  <c r="I81" i="19"/>
  <c r="J81" i="19"/>
  <c r="K81" i="19"/>
  <c r="H82" i="19"/>
  <c r="I82" i="19"/>
  <c r="J82" i="19"/>
  <c r="K82" i="19"/>
  <c r="H83" i="19"/>
  <c r="I83" i="19"/>
  <c r="J83" i="19"/>
  <c r="K83" i="19"/>
  <c r="H84" i="19"/>
  <c r="I84" i="19"/>
  <c r="J84" i="19"/>
  <c r="K84" i="19"/>
  <c r="H85" i="19"/>
  <c r="I85" i="19"/>
  <c r="J85" i="19"/>
  <c r="K85" i="19"/>
  <c r="H86" i="19"/>
  <c r="I86" i="19"/>
  <c r="J86" i="19"/>
  <c r="K86" i="19"/>
  <c r="H88" i="19"/>
  <c r="I88" i="19"/>
  <c r="J88" i="19"/>
  <c r="K88" i="19"/>
  <c r="H89" i="19"/>
  <c r="I89" i="19"/>
  <c r="J89" i="19"/>
  <c r="K89" i="19"/>
  <c r="H90" i="19"/>
  <c r="I90" i="19"/>
  <c r="J90" i="19"/>
  <c r="K90" i="19"/>
  <c r="H91" i="19"/>
  <c r="I91" i="19"/>
  <c r="J91" i="19"/>
  <c r="K91" i="19"/>
  <c r="H92" i="19"/>
  <c r="I92" i="19"/>
  <c r="J92" i="19"/>
  <c r="K92" i="19"/>
  <c r="H93" i="19"/>
  <c r="I93" i="19"/>
  <c r="J93" i="19"/>
  <c r="K93" i="19"/>
  <c r="H94" i="19"/>
  <c r="I94" i="19"/>
  <c r="J94" i="19"/>
  <c r="K94" i="19"/>
  <c r="H95" i="19"/>
  <c r="I95" i="19"/>
  <c r="J95" i="19"/>
  <c r="K95" i="19"/>
  <c r="H97" i="19"/>
  <c r="I97" i="19"/>
  <c r="J97" i="19"/>
  <c r="K97" i="19"/>
  <c r="H98" i="19"/>
  <c r="I98" i="19"/>
  <c r="J98" i="19"/>
  <c r="K98" i="19"/>
  <c r="H99" i="19"/>
  <c r="I99" i="19"/>
  <c r="J99" i="19"/>
  <c r="K99" i="19"/>
  <c r="H100" i="19"/>
  <c r="I100" i="19"/>
  <c r="J100" i="19"/>
  <c r="K100" i="19"/>
  <c r="H101" i="19"/>
  <c r="I101" i="19"/>
  <c r="J101" i="19"/>
  <c r="K101" i="19"/>
  <c r="H102" i="19"/>
  <c r="I102" i="19"/>
  <c r="J102" i="19"/>
  <c r="K102" i="19"/>
  <c r="H103" i="19"/>
  <c r="I103" i="19"/>
  <c r="J103" i="19"/>
  <c r="K103" i="19"/>
  <c r="H104" i="19"/>
  <c r="I104" i="19"/>
  <c r="J104" i="19"/>
  <c r="K104" i="19"/>
  <c r="H106" i="19"/>
  <c r="I106" i="19"/>
  <c r="J106" i="19"/>
  <c r="K106" i="19"/>
  <c r="H107" i="19"/>
  <c r="I107" i="19"/>
  <c r="J107" i="19"/>
  <c r="K107" i="19"/>
  <c r="H108" i="19"/>
  <c r="I108" i="19"/>
  <c r="J108" i="19"/>
  <c r="K108" i="19"/>
  <c r="H109" i="19"/>
  <c r="I109" i="19"/>
  <c r="J109" i="19"/>
  <c r="K109" i="19"/>
  <c r="H110" i="19"/>
  <c r="I110" i="19"/>
  <c r="J110" i="19"/>
  <c r="K110" i="19"/>
  <c r="H111" i="19"/>
  <c r="I111" i="19"/>
  <c r="J111" i="19"/>
  <c r="K111" i="19"/>
  <c r="H112" i="19"/>
  <c r="I112" i="19"/>
  <c r="J112" i="19"/>
  <c r="K112" i="19"/>
  <c r="H113" i="19"/>
  <c r="I113" i="19"/>
  <c r="J113" i="19"/>
  <c r="K113" i="19"/>
  <c r="H115" i="19"/>
  <c r="I115" i="19"/>
  <c r="J115" i="19"/>
  <c r="K115" i="19"/>
  <c r="H116" i="19"/>
  <c r="I116" i="19"/>
  <c r="J116" i="19"/>
  <c r="K116" i="19"/>
  <c r="H117" i="19"/>
  <c r="I117" i="19"/>
  <c r="J117" i="19"/>
  <c r="K117" i="19"/>
  <c r="H118" i="19"/>
  <c r="I118" i="19"/>
  <c r="J118" i="19"/>
  <c r="K118" i="19"/>
  <c r="H119" i="19"/>
  <c r="I119" i="19"/>
  <c r="J119" i="19"/>
  <c r="K119" i="19"/>
  <c r="H120" i="19"/>
  <c r="I120" i="19"/>
  <c r="J120" i="19"/>
  <c r="K120" i="19"/>
  <c r="H121" i="19"/>
  <c r="I121" i="19"/>
  <c r="J121" i="19"/>
  <c r="K121" i="19"/>
  <c r="H122" i="19"/>
  <c r="I122" i="19"/>
  <c r="J122" i="19"/>
  <c r="K122" i="19"/>
  <c r="H124" i="19"/>
  <c r="I124" i="19"/>
  <c r="J124" i="19"/>
  <c r="K124" i="19"/>
  <c r="H125" i="19"/>
  <c r="I125" i="19"/>
  <c r="J125" i="19"/>
  <c r="K125" i="19"/>
  <c r="H126" i="19"/>
  <c r="I126" i="19"/>
  <c r="J126" i="19"/>
  <c r="K126" i="19"/>
  <c r="H127" i="19"/>
  <c r="I127" i="19"/>
  <c r="J127" i="19"/>
  <c r="K127" i="19"/>
  <c r="H128" i="19"/>
  <c r="I128" i="19"/>
  <c r="J128" i="19"/>
  <c r="K128" i="19"/>
  <c r="H129" i="19"/>
  <c r="I129" i="19"/>
  <c r="J129" i="19"/>
  <c r="K129" i="19"/>
  <c r="H130" i="19"/>
  <c r="I130" i="19"/>
  <c r="J130" i="19"/>
  <c r="K130" i="19"/>
  <c r="H131" i="19"/>
  <c r="I131" i="19"/>
  <c r="J131" i="19"/>
  <c r="K131" i="19"/>
  <c r="H133" i="19"/>
  <c r="I133" i="19"/>
  <c r="J133" i="19"/>
  <c r="K133" i="19"/>
  <c r="H134" i="19"/>
  <c r="I134" i="19"/>
  <c r="J134" i="19"/>
  <c r="K134" i="19"/>
  <c r="H135" i="19"/>
  <c r="I135" i="19"/>
  <c r="J135" i="19"/>
  <c r="K135" i="19"/>
  <c r="H136" i="19"/>
  <c r="I136" i="19"/>
  <c r="J136" i="19"/>
  <c r="K136" i="19"/>
  <c r="H137" i="19"/>
  <c r="I137" i="19"/>
  <c r="J137" i="19"/>
  <c r="K137" i="19"/>
  <c r="H138" i="19"/>
  <c r="I138" i="19"/>
  <c r="J138" i="19"/>
  <c r="K138" i="19"/>
  <c r="H139" i="19"/>
  <c r="I139" i="19"/>
  <c r="J139" i="19"/>
  <c r="K139" i="19"/>
  <c r="H140" i="19"/>
  <c r="I140" i="19"/>
  <c r="J140" i="19"/>
  <c r="K140" i="19"/>
  <c r="H142" i="19"/>
  <c r="I142" i="19"/>
  <c r="J142" i="19"/>
  <c r="K142" i="19"/>
  <c r="H143" i="19"/>
  <c r="I143" i="19"/>
  <c r="J143" i="19"/>
  <c r="K143" i="19"/>
  <c r="H144" i="19"/>
  <c r="I144" i="19"/>
  <c r="J144" i="19"/>
  <c r="K144" i="19"/>
  <c r="H145" i="19"/>
  <c r="I145" i="19"/>
  <c r="J145" i="19"/>
  <c r="K145" i="19"/>
  <c r="H146" i="19"/>
  <c r="I146" i="19"/>
  <c r="J146" i="19"/>
  <c r="K146" i="19"/>
  <c r="H147" i="19"/>
  <c r="I147" i="19"/>
  <c r="J147" i="19"/>
  <c r="K147" i="19"/>
  <c r="H148" i="19"/>
  <c r="I148" i="19"/>
  <c r="J148" i="19"/>
  <c r="K148" i="19"/>
  <c r="H149" i="19"/>
  <c r="I149" i="19"/>
  <c r="J149" i="19"/>
  <c r="K149" i="19"/>
  <c r="H151" i="19"/>
  <c r="I151" i="19"/>
  <c r="J151" i="19"/>
  <c r="K151" i="19"/>
  <c r="H153" i="19"/>
  <c r="I153" i="19"/>
  <c r="J153" i="19"/>
  <c r="K153" i="19"/>
  <c r="H154" i="19"/>
  <c r="I154" i="19"/>
  <c r="J154" i="19"/>
  <c r="K154" i="19"/>
  <c r="H155" i="19"/>
  <c r="I155" i="19"/>
  <c r="J155" i="19"/>
  <c r="K155" i="19"/>
  <c r="H156" i="19"/>
  <c r="I156" i="19"/>
  <c r="J156" i="19"/>
  <c r="K156" i="19"/>
  <c r="H158" i="19"/>
  <c r="I158" i="19"/>
  <c r="J158" i="19"/>
  <c r="K158" i="19"/>
  <c r="H159" i="19"/>
  <c r="I159" i="19"/>
  <c r="J159" i="19"/>
  <c r="K159" i="19"/>
  <c r="H160" i="19"/>
  <c r="I160" i="19"/>
  <c r="J160" i="19"/>
  <c r="K160" i="19"/>
  <c r="H161" i="19"/>
  <c r="I161" i="19"/>
  <c r="J161" i="19"/>
  <c r="K161" i="19"/>
  <c r="H162" i="19"/>
  <c r="I162" i="19"/>
  <c r="J162" i="19"/>
  <c r="K162" i="19"/>
  <c r="H163" i="19"/>
  <c r="I163" i="19"/>
  <c r="J163" i="19"/>
  <c r="K163" i="19"/>
  <c r="H164" i="19"/>
  <c r="I164" i="19"/>
  <c r="J164" i="19"/>
  <c r="K164" i="19"/>
  <c r="H165" i="19"/>
  <c r="I165" i="19"/>
  <c r="J165" i="19"/>
  <c r="K165" i="19"/>
  <c r="H166" i="19"/>
  <c r="I166" i="19"/>
  <c r="J166" i="19"/>
  <c r="K166" i="19"/>
  <c r="H167" i="19"/>
  <c r="I167" i="19"/>
  <c r="J167" i="19"/>
  <c r="K167" i="19"/>
  <c r="H168" i="19"/>
  <c r="I168" i="19"/>
  <c r="J168" i="19"/>
  <c r="K168" i="19"/>
  <c r="H169" i="19"/>
  <c r="I169" i="19"/>
  <c r="J169" i="19"/>
  <c r="K169" i="19"/>
  <c r="H170" i="19"/>
  <c r="I170" i="19"/>
  <c r="J170" i="19"/>
  <c r="K170" i="19"/>
  <c r="H171" i="19"/>
  <c r="I171" i="19"/>
  <c r="J171" i="19"/>
  <c r="K171" i="19"/>
  <c r="H173" i="19"/>
  <c r="I173" i="19"/>
  <c r="J173" i="19"/>
  <c r="K173" i="19"/>
  <c r="H174" i="19"/>
  <c r="I174" i="19"/>
  <c r="J174" i="19"/>
  <c r="K174" i="19"/>
  <c r="H175" i="19"/>
  <c r="I175" i="19"/>
  <c r="J175" i="19"/>
  <c r="K175" i="19"/>
  <c r="H176" i="19"/>
  <c r="I176" i="19"/>
  <c r="J176" i="19"/>
  <c r="K176" i="19"/>
  <c r="H177" i="19"/>
  <c r="I177" i="19"/>
  <c r="J177" i="19"/>
  <c r="K177" i="19"/>
  <c r="H178" i="19"/>
  <c r="I178" i="19"/>
  <c r="J178" i="19"/>
  <c r="K178" i="19"/>
  <c r="H179" i="19"/>
  <c r="I179" i="19"/>
  <c r="J179" i="19"/>
  <c r="K179" i="19"/>
  <c r="H180" i="19"/>
  <c r="I180" i="19"/>
  <c r="J180" i="19"/>
  <c r="K180" i="19"/>
  <c r="H181" i="19"/>
  <c r="I181" i="19"/>
  <c r="J181" i="19"/>
  <c r="K181" i="19"/>
  <c r="H182" i="19"/>
  <c r="I182" i="19"/>
  <c r="J182" i="19"/>
  <c r="K182" i="19"/>
  <c r="H183" i="19"/>
  <c r="I183" i="19"/>
  <c r="J183" i="19"/>
  <c r="K183" i="19"/>
  <c r="H184" i="19"/>
  <c r="I184" i="19"/>
  <c r="J184" i="19"/>
  <c r="K184" i="19"/>
  <c r="H187" i="19"/>
  <c r="I187" i="19"/>
  <c r="J187" i="19"/>
  <c r="K187" i="19"/>
  <c r="H188" i="19"/>
  <c r="I188" i="19"/>
  <c r="J188" i="19"/>
  <c r="K188" i="19"/>
  <c r="H189" i="19"/>
  <c r="I189" i="19"/>
  <c r="J189" i="19"/>
  <c r="K189" i="19"/>
  <c r="H190" i="19"/>
  <c r="I190" i="19"/>
  <c r="J190" i="19"/>
  <c r="K190" i="19"/>
  <c r="H191" i="19"/>
  <c r="I191" i="19"/>
  <c r="J191" i="19"/>
  <c r="K191" i="19"/>
  <c r="H192" i="19"/>
  <c r="I192" i="19"/>
  <c r="J192" i="19"/>
  <c r="K192" i="19"/>
  <c r="H193" i="19"/>
  <c r="I193" i="19"/>
  <c r="J193" i="19"/>
  <c r="K193" i="19"/>
  <c r="H194" i="19"/>
  <c r="I194" i="19"/>
  <c r="J194" i="19"/>
  <c r="K194" i="19"/>
  <c r="H195" i="19"/>
  <c r="I195" i="19"/>
  <c r="J195" i="19"/>
  <c r="K195" i="19"/>
  <c r="H196" i="19"/>
  <c r="I196" i="19"/>
  <c r="J196" i="19"/>
  <c r="K196" i="19"/>
  <c r="H197" i="19"/>
  <c r="I197" i="19"/>
  <c r="J197" i="19"/>
  <c r="K197" i="19"/>
  <c r="H199" i="19"/>
  <c r="I199" i="19"/>
  <c r="J199" i="19"/>
  <c r="K199" i="19"/>
  <c r="H200" i="19"/>
  <c r="I200" i="19"/>
  <c r="J200" i="19"/>
  <c r="K200" i="19"/>
  <c r="H201" i="19"/>
  <c r="I201" i="19"/>
  <c r="J201" i="19"/>
  <c r="K201" i="19"/>
  <c r="H202" i="19"/>
  <c r="I202" i="19"/>
  <c r="J202" i="19"/>
  <c r="K202" i="19"/>
  <c r="H203" i="19"/>
  <c r="I203" i="19"/>
  <c r="J203" i="19"/>
  <c r="K203" i="19"/>
  <c r="H204" i="19"/>
  <c r="I204" i="19"/>
  <c r="J204" i="19"/>
  <c r="K204" i="19"/>
  <c r="H205" i="19"/>
  <c r="I205" i="19"/>
  <c r="J205" i="19"/>
  <c r="K205" i="19"/>
  <c r="H207" i="19"/>
  <c r="I207" i="19"/>
  <c r="J207" i="19"/>
  <c r="K207" i="19"/>
  <c r="H208" i="19"/>
  <c r="I208" i="19"/>
  <c r="J208" i="19"/>
  <c r="K208" i="19"/>
  <c r="H209" i="19"/>
  <c r="I209" i="19"/>
  <c r="J209" i="19"/>
  <c r="K209" i="19"/>
  <c r="H210" i="19"/>
  <c r="I210" i="19"/>
  <c r="J210" i="19"/>
  <c r="K210" i="19"/>
  <c r="H211" i="19"/>
  <c r="I211" i="19"/>
  <c r="J211" i="19"/>
  <c r="K211" i="19"/>
  <c r="H212" i="19"/>
  <c r="I212" i="19"/>
  <c r="J212" i="19"/>
  <c r="K212" i="19"/>
  <c r="H213" i="19"/>
  <c r="I213" i="19"/>
  <c r="J213" i="19"/>
  <c r="K213" i="19"/>
  <c r="H214" i="19"/>
  <c r="I214" i="19"/>
  <c r="J214" i="19"/>
  <c r="K214" i="19"/>
  <c r="H215" i="19"/>
  <c r="I215" i="19"/>
  <c r="J215" i="19"/>
  <c r="K215" i="19"/>
  <c r="H216" i="19"/>
  <c r="I216" i="19"/>
  <c r="J216" i="19"/>
  <c r="K216" i="19"/>
  <c r="H217" i="19"/>
  <c r="I217" i="19"/>
  <c r="J217" i="19"/>
  <c r="K217" i="19"/>
  <c r="H218" i="19"/>
  <c r="I218" i="19"/>
  <c r="J218" i="19"/>
  <c r="K218" i="19"/>
  <c r="H219" i="19"/>
  <c r="I219" i="19"/>
  <c r="J219" i="19"/>
  <c r="K219" i="19"/>
  <c r="H220" i="19"/>
  <c r="I220" i="19"/>
  <c r="J220" i="19"/>
  <c r="K220" i="19"/>
  <c r="H221" i="19"/>
  <c r="I221" i="19"/>
  <c r="J221" i="19"/>
  <c r="K221" i="19"/>
  <c r="H222" i="19"/>
  <c r="I222" i="19"/>
  <c r="J222" i="19"/>
  <c r="K222" i="19"/>
  <c r="H225" i="19"/>
  <c r="I225" i="19"/>
  <c r="J225" i="19"/>
  <c r="K225" i="19"/>
  <c r="H226" i="19"/>
  <c r="I226" i="19"/>
  <c r="J226" i="19"/>
  <c r="K226" i="19"/>
  <c r="H227" i="19"/>
  <c r="I227" i="19"/>
  <c r="J227" i="19"/>
  <c r="K227" i="19"/>
  <c r="H228" i="19"/>
  <c r="I228" i="19"/>
  <c r="J228" i="19"/>
  <c r="K228" i="19"/>
  <c r="H229" i="19"/>
  <c r="I229" i="19"/>
  <c r="J229" i="19"/>
  <c r="K229" i="19"/>
  <c r="H230" i="19"/>
  <c r="I230" i="19"/>
  <c r="J230" i="19"/>
  <c r="K230" i="19"/>
  <c r="H231" i="19"/>
  <c r="I231" i="19"/>
  <c r="J231" i="19"/>
  <c r="K231" i="19"/>
  <c r="H232" i="19"/>
  <c r="I232" i="19"/>
  <c r="J232" i="19"/>
  <c r="K232" i="19"/>
  <c r="H233" i="19"/>
  <c r="I233" i="19"/>
  <c r="J233" i="19"/>
  <c r="K233" i="19"/>
  <c r="H234" i="19"/>
  <c r="I234" i="19"/>
  <c r="J234" i="19"/>
  <c r="K234" i="19"/>
  <c r="H235" i="19"/>
  <c r="I235" i="19"/>
  <c r="J235" i="19"/>
  <c r="K235" i="19"/>
  <c r="H236" i="19"/>
  <c r="I236" i="19"/>
  <c r="J236" i="19"/>
  <c r="K236" i="19"/>
  <c r="H237" i="19"/>
  <c r="I237" i="19"/>
  <c r="J237" i="19"/>
  <c r="K237" i="19"/>
  <c r="H238" i="19"/>
  <c r="I238" i="19"/>
  <c r="J238" i="19"/>
  <c r="K238" i="19"/>
  <c r="H240" i="19"/>
  <c r="I240" i="19"/>
  <c r="J240" i="19"/>
  <c r="K240" i="19"/>
  <c r="H241" i="19"/>
  <c r="I241" i="19"/>
  <c r="J241" i="19"/>
  <c r="K241" i="19"/>
  <c r="H242" i="19"/>
  <c r="I242" i="19"/>
  <c r="J242" i="19"/>
  <c r="K242" i="19"/>
  <c r="H243" i="19"/>
  <c r="I243" i="19"/>
  <c r="J243" i="19"/>
  <c r="K243" i="19"/>
  <c r="H244" i="19"/>
  <c r="I244" i="19"/>
  <c r="J244" i="19"/>
  <c r="K244" i="19"/>
  <c r="H256" i="19"/>
  <c r="I256" i="19"/>
  <c r="J256" i="19"/>
  <c r="K256" i="19"/>
  <c r="H257" i="19"/>
  <c r="I257" i="19"/>
  <c r="J257" i="19"/>
  <c r="K257" i="19"/>
  <c r="H258" i="19"/>
  <c r="I258" i="19"/>
  <c r="J258" i="19"/>
  <c r="K258" i="19"/>
  <c r="H259" i="19"/>
  <c r="I259" i="19"/>
  <c r="J259" i="19"/>
  <c r="K259" i="19"/>
  <c r="H261" i="19"/>
  <c r="I261" i="19"/>
  <c r="J261" i="19"/>
  <c r="K261" i="19"/>
  <c r="H262" i="19"/>
  <c r="I262" i="19"/>
  <c r="J262" i="19"/>
  <c r="K262" i="19"/>
  <c r="H263" i="19"/>
  <c r="I263" i="19"/>
  <c r="J263" i="19"/>
  <c r="K263" i="19"/>
  <c r="H264" i="19"/>
  <c r="I264" i="19"/>
  <c r="J264" i="19"/>
  <c r="K264" i="19"/>
  <c r="H265" i="19"/>
  <c r="I265" i="19"/>
  <c r="J265" i="19"/>
  <c r="K265" i="19"/>
  <c r="H266" i="19"/>
  <c r="I266" i="19"/>
  <c r="J266" i="19"/>
  <c r="K266" i="19"/>
  <c r="H267" i="19"/>
  <c r="I267" i="19"/>
  <c r="J267" i="19"/>
  <c r="K267" i="19"/>
  <c r="H268" i="19"/>
  <c r="I268" i="19"/>
  <c r="J268" i="19"/>
  <c r="K268" i="19"/>
  <c r="H269" i="19"/>
  <c r="I269" i="19"/>
  <c r="J269" i="19"/>
  <c r="K269" i="19"/>
  <c r="H270" i="19"/>
  <c r="I270" i="19"/>
  <c r="J270" i="19"/>
  <c r="K270" i="19"/>
  <c r="H271" i="19"/>
  <c r="I271" i="19"/>
  <c r="J271" i="19"/>
  <c r="K271" i="19"/>
  <c r="H272" i="19"/>
  <c r="I272" i="19"/>
  <c r="J272" i="19"/>
  <c r="K272" i="19"/>
  <c r="H6" i="19"/>
  <c r="I6" i="19"/>
  <c r="J6" i="19"/>
  <c r="K6" i="19"/>
  <c r="H7" i="19"/>
  <c r="I7" i="19"/>
  <c r="J7" i="19"/>
  <c r="K7" i="19"/>
  <c r="H8" i="19"/>
  <c r="I8" i="19"/>
  <c r="J8" i="19"/>
  <c r="K8" i="19"/>
  <c r="H9" i="19"/>
  <c r="I9" i="19"/>
  <c r="J9" i="19"/>
  <c r="K9" i="19"/>
  <c r="H10" i="19"/>
  <c r="I10" i="19"/>
  <c r="J10" i="19"/>
  <c r="K10" i="19"/>
  <c r="H11" i="19"/>
  <c r="I11" i="19"/>
  <c r="J11" i="19"/>
  <c r="K11" i="19"/>
  <c r="H12" i="19"/>
  <c r="I12" i="19"/>
  <c r="J12" i="19"/>
  <c r="K12" i="19"/>
  <c r="K5" i="19"/>
  <c r="J5" i="19"/>
  <c r="I5" i="19"/>
  <c r="H5" i="19"/>
  <c r="H6" i="6"/>
  <c r="I6" i="6"/>
  <c r="J6" i="6"/>
  <c r="K6" i="6"/>
  <c r="H7" i="6"/>
  <c r="I7" i="6"/>
  <c r="J7" i="6"/>
  <c r="K7" i="6"/>
  <c r="H8" i="6"/>
  <c r="I8" i="6"/>
  <c r="J8" i="6"/>
  <c r="K8" i="6"/>
  <c r="H9" i="6"/>
  <c r="I9" i="6"/>
  <c r="J9" i="6"/>
  <c r="K9" i="6"/>
  <c r="H10" i="6"/>
  <c r="I10" i="6"/>
  <c r="J10" i="6"/>
  <c r="K10" i="6"/>
  <c r="H11" i="6"/>
  <c r="I11" i="6"/>
  <c r="J11" i="6"/>
  <c r="K11" i="6"/>
  <c r="H12" i="6"/>
  <c r="I12" i="6"/>
  <c r="J12" i="6"/>
  <c r="K12" i="6"/>
  <c r="H13" i="6"/>
  <c r="I13" i="6"/>
  <c r="J13" i="6"/>
  <c r="K13" i="6"/>
  <c r="H14" i="6"/>
  <c r="I14" i="6"/>
  <c r="J14" i="6"/>
  <c r="K14" i="6"/>
  <c r="H15" i="6"/>
  <c r="I15" i="6"/>
  <c r="J15" i="6"/>
  <c r="K15" i="6"/>
  <c r="H16" i="6"/>
  <c r="I16" i="6"/>
  <c r="J16" i="6"/>
  <c r="K16" i="6"/>
  <c r="H17" i="6"/>
  <c r="I17" i="6"/>
  <c r="J17" i="6"/>
  <c r="K17" i="6"/>
  <c r="H18" i="6"/>
  <c r="I18" i="6"/>
  <c r="J18" i="6"/>
  <c r="K18" i="6"/>
  <c r="H20" i="6"/>
  <c r="I20" i="6"/>
  <c r="J20" i="6"/>
  <c r="K20" i="6"/>
  <c r="H21" i="6"/>
  <c r="I21" i="6"/>
  <c r="J21" i="6"/>
  <c r="K21" i="6"/>
  <c r="H22" i="6"/>
  <c r="I22" i="6"/>
  <c r="J22" i="6"/>
  <c r="K22" i="6"/>
  <c r="H23" i="6"/>
  <c r="I23" i="6"/>
  <c r="J23" i="6"/>
  <c r="K23" i="6"/>
  <c r="H24" i="6"/>
  <c r="I24" i="6"/>
  <c r="J24" i="6"/>
  <c r="K24" i="6"/>
  <c r="H26" i="6"/>
  <c r="I26" i="6"/>
  <c r="J26" i="6"/>
  <c r="K26" i="6"/>
  <c r="H27" i="6"/>
  <c r="I27" i="6"/>
  <c r="J27" i="6"/>
  <c r="K27" i="6"/>
  <c r="H28" i="6"/>
  <c r="I28" i="6"/>
  <c r="J28" i="6"/>
  <c r="K28" i="6"/>
  <c r="H29" i="6"/>
  <c r="I29" i="6"/>
  <c r="J29" i="6"/>
  <c r="K29" i="6"/>
  <c r="H30" i="6"/>
  <c r="I30" i="6"/>
  <c r="J30" i="6"/>
  <c r="K30" i="6"/>
  <c r="H31" i="6"/>
  <c r="I31" i="6"/>
  <c r="J31" i="6"/>
  <c r="K31" i="6"/>
  <c r="H32" i="6"/>
  <c r="I32" i="6"/>
  <c r="J32" i="6"/>
  <c r="K32" i="6"/>
  <c r="H33" i="6"/>
  <c r="I33" i="6"/>
  <c r="J33" i="6"/>
  <c r="K33" i="6"/>
  <c r="H34" i="6"/>
  <c r="I34" i="6"/>
  <c r="J34" i="6"/>
  <c r="K34" i="6"/>
  <c r="H35" i="6"/>
  <c r="I35" i="6"/>
  <c r="J35" i="6"/>
  <c r="K35" i="6"/>
  <c r="H36" i="6"/>
  <c r="I36" i="6"/>
  <c r="J36" i="6"/>
  <c r="K36" i="6"/>
  <c r="H37" i="6"/>
  <c r="I37" i="6"/>
  <c r="J37" i="6"/>
  <c r="K37" i="6"/>
  <c r="H38" i="6"/>
  <c r="I38" i="6"/>
  <c r="J38" i="6"/>
  <c r="K38" i="6"/>
  <c r="H39" i="6"/>
  <c r="I39" i="6"/>
  <c r="J39" i="6"/>
  <c r="K39" i="6"/>
  <c r="H40" i="6"/>
  <c r="I40" i="6"/>
  <c r="J40" i="6"/>
  <c r="K40" i="6"/>
  <c r="H41" i="6"/>
  <c r="I41" i="6"/>
  <c r="J41" i="6"/>
  <c r="K41" i="6"/>
  <c r="H43" i="6"/>
  <c r="I43" i="6"/>
  <c r="J43" i="6"/>
  <c r="K43" i="6"/>
  <c r="H44" i="6"/>
  <c r="I44" i="6"/>
  <c r="J44" i="6"/>
  <c r="K44" i="6"/>
  <c r="H45" i="6"/>
  <c r="I45" i="6"/>
  <c r="J45" i="6"/>
  <c r="K45" i="6"/>
  <c r="H46" i="6"/>
  <c r="I46" i="6"/>
  <c r="J46" i="6"/>
  <c r="K46" i="6"/>
  <c r="H47" i="6"/>
  <c r="I47" i="6"/>
  <c r="J47" i="6"/>
  <c r="K47" i="6"/>
  <c r="H48" i="6"/>
  <c r="I48" i="6"/>
  <c r="J48" i="6"/>
  <c r="K48" i="6"/>
  <c r="H49" i="6"/>
  <c r="I49" i="6"/>
  <c r="J49" i="6"/>
  <c r="K49" i="6"/>
  <c r="H50" i="6"/>
  <c r="I50" i="6"/>
  <c r="J50" i="6"/>
  <c r="K50" i="6"/>
  <c r="H51" i="6"/>
  <c r="I51" i="6"/>
  <c r="J51" i="6"/>
  <c r="K51" i="6"/>
  <c r="H52" i="6"/>
  <c r="I52" i="6"/>
  <c r="J52" i="6"/>
  <c r="K52" i="6"/>
  <c r="H53" i="6"/>
  <c r="I53" i="6"/>
  <c r="J53" i="6"/>
  <c r="K53" i="6"/>
  <c r="H54" i="6"/>
  <c r="I54" i="6"/>
  <c r="J54" i="6"/>
  <c r="K54" i="6"/>
  <c r="H56" i="6"/>
  <c r="I56" i="6"/>
  <c r="J56" i="6"/>
  <c r="K56" i="6"/>
  <c r="H57" i="6"/>
  <c r="I57" i="6"/>
  <c r="J57" i="6"/>
  <c r="K57" i="6"/>
  <c r="H58" i="6"/>
  <c r="I58" i="6"/>
  <c r="J58" i="6"/>
  <c r="K58" i="6"/>
  <c r="H59" i="6"/>
  <c r="I59" i="6"/>
  <c r="J59" i="6"/>
  <c r="K59" i="6"/>
  <c r="H60" i="6"/>
  <c r="I60" i="6"/>
  <c r="J60" i="6"/>
  <c r="K60" i="6"/>
  <c r="H61" i="6"/>
  <c r="I61" i="6"/>
  <c r="J61" i="6"/>
  <c r="K61" i="6"/>
  <c r="H62" i="6"/>
  <c r="I62" i="6"/>
  <c r="J62" i="6"/>
  <c r="K62" i="6"/>
  <c r="H63" i="6"/>
  <c r="I63" i="6"/>
  <c r="J63" i="6"/>
  <c r="K63" i="6"/>
  <c r="H65" i="6"/>
  <c r="I65" i="6"/>
  <c r="J65" i="6"/>
  <c r="K65" i="6"/>
  <c r="H66" i="6"/>
  <c r="I66" i="6"/>
  <c r="J66" i="6"/>
  <c r="K66" i="6"/>
  <c r="H67" i="6"/>
  <c r="I67" i="6"/>
  <c r="J67" i="6"/>
  <c r="K67" i="6"/>
  <c r="H68" i="6"/>
  <c r="I68" i="6"/>
  <c r="J68" i="6"/>
  <c r="K68" i="6"/>
  <c r="H69" i="6"/>
  <c r="I69" i="6"/>
  <c r="J69" i="6"/>
  <c r="K69" i="6"/>
  <c r="H70" i="6"/>
  <c r="I70" i="6"/>
  <c r="J70" i="6"/>
  <c r="K70" i="6"/>
  <c r="H71" i="6"/>
  <c r="I71" i="6"/>
  <c r="J71" i="6"/>
  <c r="K71" i="6"/>
  <c r="H72" i="6"/>
  <c r="I72" i="6"/>
  <c r="J72" i="6"/>
  <c r="K72" i="6"/>
  <c r="H73" i="6"/>
  <c r="I73" i="6"/>
  <c r="J73" i="6"/>
  <c r="K73" i="6"/>
  <c r="H74" i="6"/>
  <c r="I74" i="6"/>
  <c r="J74" i="6"/>
  <c r="K74" i="6"/>
  <c r="H75" i="6"/>
  <c r="I75" i="6"/>
  <c r="J75" i="6"/>
  <c r="K75" i="6"/>
  <c r="H76" i="6"/>
  <c r="I76" i="6"/>
  <c r="J76" i="6"/>
  <c r="K76" i="6"/>
  <c r="H77" i="6"/>
  <c r="I77" i="6"/>
  <c r="J77" i="6"/>
  <c r="K77" i="6"/>
  <c r="H78" i="6"/>
  <c r="I78" i="6"/>
  <c r="J78" i="6"/>
  <c r="K78" i="6"/>
  <c r="H79" i="6"/>
  <c r="I79" i="6"/>
  <c r="J79" i="6"/>
  <c r="K79" i="6"/>
  <c r="H80" i="6"/>
  <c r="I80" i="6"/>
  <c r="J80" i="6"/>
  <c r="K80" i="6"/>
  <c r="H81" i="6"/>
  <c r="I81" i="6"/>
  <c r="J81" i="6"/>
  <c r="K81" i="6"/>
  <c r="H82" i="6"/>
  <c r="I82" i="6"/>
  <c r="J82" i="6"/>
  <c r="K82" i="6"/>
  <c r="H83" i="6"/>
  <c r="I83" i="6"/>
  <c r="J83" i="6"/>
  <c r="K83" i="6"/>
  <c r="H84" i="6"/>
  <c r="I84" i="6"/>
  <c r="J84" i="6"/>
  <c r="K84" i="6"/>
  <c r="H85" i="6"/>
  <c r="I85" i="6"/>
  <c r="J85" i="6"/>
  <c r="K85" i="6"/>
  <c r="H86" i="6"/>
  <c r="I86" i="6"/>
  <c r="J86" i="6"/>
  <c r="K86" i="6"/>
  <c r="H87" i="6"/>
  <c r="I87" i="6"/>
  <c r="J87" i="6"/>
  <c r="K87" i="6"/>
  <c r="H88" i="6"/>
  <c r="I88" i="6"/>
  <c r="J88" i="6"/>
  <c r="K88" i="6"/>
  <c r="H89" i="6"/>
  <c r="I89" i="6"/>
  <c r="J89" i="6"/>
  <c r="K89" i="6"/>
  <c r="H91" i="6"/>
  <c r="I91" i="6"/>
  <c r="J91" i="6"/>
  <c r="K91" i="6"/>
  <c r="H92" i="6"/>
  <c r="I92" i="6"/>
  <c r="J92" i="6"/>
  <c r="K92" i="6"/>
  <c r="H93" i="6"/>
  <c r="I93" i="6"/>
  <c r="J93" i="6"/>
  <c r="K93" i="6"/>
  <c r="H94" i="6"/>
  <c r="I94" i="6"/>
  <c r="J94" i="6"/>
  <c r="K94" i="6"/>
  <c r="H95" i="6"/>
  <c r="I95" i="6"/>
  <c r="J95" i="6"/>
  <c r="K95" i="6"/>
  <c r="H97" i="6"/>
  <c r="I97" i="6"/>
  <c r="J97" i="6"/>
  <c r="K97" i="6"/>
  <c r="H98" i="6"/>
  <c r="I98" i="6"/>
  <c r="J98" i="6"/>
  <c r="K98" i="6"/>
  <c r="H99" i="6"/>
  <c r="I99" i="6"/>
  <c r="J99" i="6"/>
  <c r="K99" i="6"/>
  <c r="H100" i="6"/>
  <c r="I100" i="6"/>
  <c r="J100" i="6"/>
  <c r="K100" i="6"/>
  <c r="H101" i="6"/>
  <c r="I101" i="6"/>
  <c r="J101" i="6"/>
  <c r="K101" i="6"/>
  <c r="H102" i="6"/>
  <c r="I102" i="6"/>
  <c r="J102" i="6"/>
  <c r="K102" i="6"/>
  <c r="H103" i="6"/>
  <c r="I103" i="6"/>
  <c r="J103" i="6"/>
  <c r="K103" i="6"/>
  <c r="H104" i="6"/>
  <c r="I104" i="6"/>
  <c r="J104" i="6"/>
  <c r="K104" i="6"/>
  <c r="H105" i="6"/>
  <c r="I105" i="6"/>
  <c r="J105" i="6"/>
  <c r="K105" i="6"/>
  <c r="H107" i="6"/>
  <c r="I107" i="6"/>
  <c r="J107" i="6"/>
  <c r="K107" i="6"/>
  <c r="H108" i="6"/>
  <c r="I108" i="6"/>
  <c r="J108" i="6"/>
  <c r="K108" i="6"/>
  <c r="H109" i="6"/>
  <c r="I109" i="6"/>
  <c r="J109" i="6"/>
  <c r="K109" i="6"/>
  <c r="H110" i="6"/>
  <c r="I110" i="6"/>
  <c r="J110" i="6"/>
  <c r="K110" i="6"/>
  <c r="H111" i="6"/>
  <c r="I111" i="6"/>
  <c r="J111" i="6"/>
  <c r="K111" i="6"/>
  <c r="H112" i="6"/>
  <c r="I112" i="6"/>
  <c r="J112" i="6"/>
  <c r="K112" i="6"/>
  <c r="H113" i="6"/>
  <c r="I113" i="6"/>
  <c r="J113" i="6"/>
  <c r="K113" i="6"/>
  <c r="H114" i="6"/>
  <c r="I114" i="6"/>
  <c r="J114" i="6"/>
  <c r="K114" i="6"/>
  <c r="H115" i="6"/>
  <c r="I115" i="6"/>
  <c r="J115" i="6"/>
  <c r="K115" i="6"/>
  <c r="H116" i="6"/>
  <c r="I116" i="6"/>
  <c r="J116" i="6"/>
  <c r="K116" i="6"/>
  <c r="H117" i="6"/>
  <c r="I117" i="6"/>
  <c r="J117" i="6"/>
  <c r="K117" i="6"/>
  <c r="H118" i="6"/>
  <c r="I118" i="6"/>
  <c r="J118" i="6"/>
  <c r="K118" i="6"/>
  <c r="H119" i="6"/>
  <c r="I119" i="6"/>
  <c r="J119" i="6"/>
  <c r="K119" i="6"/>
  <c r="H120" i="6"/>
  <c r="I120" i="6"/>
  <c r="J120" i="6"/>
  <c r="K120" i="6"/>
  <c r="H121" i="6"/>
  <c r="I121" i="6"/>
  <c r="J121" i="6"/>
  <c r="K121" i="6"/>
  <c r="H122" i="6"/>
  <c r="I122" i="6"/>
  <c r="J122" i="6"/>
  <c r="K122" i="6"/>
  <c r="H123" i="6"/>
  <c r="I123" i="6"/>
  <c r="J123" i="6"/>
  <c r="K123" i="6"/>
  <c r="H124" i="6"/>
  <c r="I124" i="6"/>
  <c r="J124" i="6"/>
  <c r="K124" i="6"/>
  <c r="H125" i="6"/>
  <c r="I125" i="6"/>
  <c r="J125" i="6"/>
  <c r="K125" i="6"/>
  <c r="H126" i="6"/>
  <c r="I126" i="6"/>
  <c r="J126" i="6"/>
  <c r="K126" i="6"/>
  <c r="H127" i="6"/>
  <c r="I127" i="6"/>
  <c r="J127" i="6"/>
  <c r="K127" i="6"/>
  <c r="H128" i="6"/>
  <c r="I128" i="6"/>
  <c r="J128" i="6"/>
  <c r="K128" i="6"/>
  <c r="H129" i="6"/>
  <c r="I129" i="6"/>
  <c r="J129" i="6"/>
  <c r="K129" i="6"/>
  <c r="H130" i="6"/>
  <c r="I130" i="6"/>
  <c r="J130" i="6"/>
  <c r="K130" i="6"/>
  <c r="H131" i="6"/>
  <c r="I131" i="6"/>
  <c r="J131" i="6"/>
  <c r="K131" i="6"/>
  <c r="H132" i="6"/>
  <c r="I132" i="6"/>
  <c r="J132" i="6"/>
  <c r="K132" i="6"/>
  <c r="H133" i="6"/>
  <c r="I133" i="6"/>
  <c r="J133" i="6"/>
  <c r="K133" i="6"/>
  <c r="H134" i="6"/>
  <c r="I134" i="6"/>
  <c r="J134" i="6"/>
  <c r="K134" i="6"/>
  <c r="H135" i="6"/>
  <c r="I135" i="6"/>
  <c r="J135" i="6"/>
  <c r="K135" i="6"/>
  <c r="H136" i="6"/>
  <c r="I136" i="6"/>
  <c r="J136" i="6"/>
  <c r="K136" i="6"/>
  <c r="H137" i="6"/>
  <c r="I137" i="6"/>
  <c r="J137" i="6"/>
  <c r="K137" i="6"/>
  <c r="H138" i="6"/>
  <c r="I138" i="6"/>
  <c r="J138" i="6"/>
  <c r="K138" i="6"/>
  <c r="H139" i="6"/>
  <c r="I139" i="6"/>
  <c r="J139" i="6"/>
  <c r="K139" i="6"/>
  <c r="H140" i="6"/>
  <c r="I140" i="6"/>
  <c r="J140" i="6"/>
  <c r="K140" i="6"/>
  <c r="H141" i="6"/>
  <c r="I141" i="6"/>
  <c r="J141" i="6"/>
  <c r="K141" i="6"/>
  <c r="H142" i="6"/>
  <c r="I142" i="6"/>
  <c r="J142" i="6"/>
  <c r="K142" i="6"/>
  <c r="H143" i="6"/>
  <c r="I143" i="6"/>
  <c r="J143" i="6"/>
  <c r="K143" i="6"/>
  <c r="H144" i="6"/>
  <c r="I144" i="6"/>
  <c r="J144" i="6"/>
  <c r="K144" i="6"/>
  <c r="H145" i="6"/>
  <c r="I145" i="6"/>
  <c r="J145" i="6"/>
  <c r="K145" i="6"/>
  <c r="H146" i="6"/>
  <c r="I146" i="6"/>
  <c r="J146" i="6"/>
  <c r="K146" i="6"/>
  <c r="H147" i="6"/>
  <c r="I147" i="6"/>
  <c r="J147" i="6"/>
  <c r="K147" i="6"/>
  <c r="H148" i="6"/>
  <c r="I148" i="6"/>
  <c r="J148" i="6"/>
  <c r="K148" i="6"/>
  <c r="H149" i="6"/>
  <c r="I149" i="6"/>
  <c r="J149" i="6"/>
  <c r="K149" i="6"/>
  <c r="H150" i="6"/>
  <c r="I150" i="6"/>
  <c r="J150" i="6"/>
  <c r="K150" i="6"/>
  <c r="H151" i="6"/>
  <c r="I151" i="6"/>
  <c r="J151" i="6"/>
  <c r="K151" i="6"/>
  <c r="H152" i="6"/>
  <c r="I152" i="6"/>
  <c r="J152" i="6"/>
  <c r="K152" i="6"/>
  <c r="H153" i="6"/>
  <c r="I153" i="6"/>
  <c r="J153" i="6"/>
  <c r="K153" i="6"/>
  <c r="H154" i="6"/>
  <c r="I154" i="6"/>
  <c r="J154" i="6"/>
  <c r="K154" i="6"/>
  <c r="H155" i="6"/>
  <c r="I155" i="6"/>
  <c r="J155" i="6"/>
  <c r="K155" i="6"/>
  <c r="H156" i="6"/>
  <c r="I156" i="6"/>
  <c r="J156" i="6"/>
  <c r="K156" i="6"/>
  <c r="H157" i="6"/>
  <c r="I157" i="6"/>
  <c r="J157" i="6"/>
  <c r="K157" i="6"/>
  <c r="H158" i="6"/>
  <c r="I158" i="6"/>
  <c r="J158" i="6"/>
  <c r="K158" i="6"/>
  <c r="H159" i="6"/>
  <c r="I159" i="6"/>
  <c r="J159" i="6"/>
  <c r="K159" i="6"/>
  <c r="H160" i="6"/>
  <c r="I160" i="6"/>
  <c r="J160" i="6"/>
  <c r="K160" i="6"/>
  <c r="H161" i="6"/>
  <c r="I161" i="6"/>
  <c r="J161" i="6"/>
  <c r="K161" i="6"/>
  <c r="H162" i="6"/>
  <c r="I162" i="6"/>
  <c r="J162" i="6"/>
  <c r="K162" i="6"/>
  <c r="H163" i="6"/>
  <c r="I163" i="6"/>
  <c r="J163" i="6"/>
  <c r="K163" i="6"/>
  <c r="H164" i="6"/>
  <c r="I164" i="6"/>
  <c r="J164" i="6"/>
  <c r="K164" i="6"/>
  <c r="H165" i="6"/>
  <c r="I165" i="6"/>
  <c r="J165" i="6"/>
  <c r="K165" i="6"/>
  <c r="H166" i="6"/>
  <c r="I166" i="6"/>
  <c r="J166" i="6"/>
  <c r="K166" i="6"/>
  <c r="H167" i="6"/>
  <c r="I167" i="6"/>
  <c r="J167" i="6"/>
  <c r="K167" i="6"/>
  <c r="H168" i="6"/>
  <c r="I168" i="6"/>
  <c r="J168" i="6"/>
  <c r="K168" i="6"/>
  <c r="H169" i="6"/>
  <c r="I169" i="6"/>
  <c r="J169" i="6"/>
  <c r="K169" i="6"/>
  <c r="H170" i="6"/>
  <c r="I170" i="6"/>
  <c r="J170" i="6"/>
  <c r="K170" i="6"/>
  <c r="H171" i="6"/>
  <c r="I171" i="6"/>
  <c r="J171" i="6"/>
  <c r="K171" i="6"/>
  <c r="H172" i="6"/>
  <c r="I172" i="6"/>
  <c r="J172" i="6"/>
  <c r="K172" i="6"/>
  <c r="H173" i="6"/>
  <c r="I173" i="6"/>
  <c r="J173" i="6"/>
  <c r="K173" i="6"/>
  <c r="H174" i="6"/>
  <c r="I174" i="6"/>
  <c r="J174" i="6"/>
  <c r="K174" i="6"/>
  <c r="H175" i="6"/>
  <c r="I175" i="6"/>
  <c r="J175" i="6"/>
  <c r="K175" i="6"/>
  <c r="H176" i="6"/>
  <c r="I176" i="6"/>
  <c r="J176" i="6"/>
  <c r="K176" i="6"/>
  <c r="H177" i="6"/>
  <c r="I177" i="6"/>
  <c r="J177" i="6"/>
  <c r="K177" i="6"/>
  <c r="H178" i="6"/>
  <c r="I178" i="6"/>
  <c r="J178" i="6"/>
  <c r="K178" i="6"/>
  <c r="H179" i="6"/>
  <c r="I179" i="6"/>
  <c r="J179" i="6"/>
  <c r="K179" i="6"/>
  <c r="H180" i="6"/>
  <c r="I180" i="6"/>
  <c r="J180" i="6"/>
  <c r="K180" i="6"/>
  <c r="H181" i="6"/>
  <c r="I181" i="6"/>
  <c r="J181" i="6"/>
  <c r="K181" i="6"/>
  <c r="H182" i="6"/>
  <c r="I182" i="6"/>
  <c r="J182" i="6"/>
  <c r="K182" i="6"/>
  <c r="H184" i="6"/>
  <c r="I184" i="6"/>
  <c r="J184" i="6"/>
  <c r="K184" i="6"/>
  <c r="H185" i="6"/>
  <c r="I185" i="6"/>
  <c r="J185" i="6"/>
  <c r="K185" i="6"/>
  <c r="H186" i="6"/>
  <c r="I186" i="6"/>
  <c r="J186" i="6"/>
  <c r="K186" i="6"/>
  <c r="H187" i="6"/>
  <c r="I187" i="6"/>
  <c r="J187" i="6"/>
  <c r="K187" i="6"/>
  <c r="H188" i="6"/>
  <c r="I188" i="6"/>
  <c r="J188" i="6"/>
  <c r="K188" i="6"/>
  <c r="H189" i="6"/>
  <c r="I189" i="6"/>
  <c r="J189" i="6"/>
  <c r="K189" i="6"/>
  <c r="H191" i="6"/>
  <c r="I191" i="6"/>
  <c r="J191" i="6"/>
  <c r="K191" i="6"/>
  <c r="H192" i="6"/>
  <c r="I192" i="6"/>
  <c r="J192" i="6"/>
  <c r="K192" i="6"/>
  <c r="H193" i="6"/>
  <c r="I193" i="6"/>
  <c r="J193" i="6"/>
  <c r="K193" i="6"/>
  <c r="H194" i="6"/>
  <c r="I194" i="6"/>
  <c r="J194" i="6"/>
  <c r="K194" i="6"/>
  <c r="H195" i="6"/>
  <c r="I195" i="6"/>
  <c r="J195" i="6"/>
  <c r="K195" i="6"/>
  <c r="H196" i="6"/>
  <c r="I196" i="6"/>
  <c r="J196" i="6"/>
  <c r="K196" i="6"/>
  <c r="H197" i="6"/>
  <c r="I197" i="6"/>
  <c r="J197" i="6"/>
  <c r="K197" i="6"/>
  <c r="H198" i="6"/>
  <c r="I198" i="6"/>
  <c r="J198" i="6"/>
  <c r="K198" i="6"/>
  <c r="H199" i="6"/>
  <c r="I199" i="6"/>
  <c r="J199" i="6"/>
  <c r="K199" i="6"/>
  <c r="H200" i="6"/>
  <c r="I200" i="6"/>
  <c r="J200" i="6"/>
  <c r="K200" i="6"/>
  <c r="H202" i="6"/>
  <c r="I202" i="6"/>
  <c r="J202" i="6"/>
  <c r="K202" i="6"/>
  <c r="H203" i="6"/>
  <c r="I203" i="6"/>
  <c r="J203" i="6"/>
  <c r="K203" i="6"/>
  <c r="H204" i="6"/>
  <c r="I204" i="6"/>
  <c r="J204" i="6"/>
  <c r="K204" i="6"/>
  <c r="H205" i="6"/>
  <c r="I205" i="6"/>
  <c r="J205" i="6"/>
  <c r="K205" i="6"/>
  <c r="H206" i="6"/>
  <c r="I206" i="6"/>
  <c r="J206" i="6"/>
  <c r="K206" i="6"/>
  <c r="H207" i="6"/>
  <c r="I207" i="6"/>
  <c r="J207" i="6"/>
  <c r="K207" i="6"/>
  <c r="H208" i="6"/>
  <c r="I208" i="6"/>
  <c r="J208" i="6"/>
  <c r="K208" i="6"/>
  <c r="H209" i="6"/>
  <c r="I209" i="6"/>
  <c r="J209" i="6"/>
  <c r="K209" i="6"/>
  <c r="H211" i="6"/>
  <c r="I211" i="6"/>
  <c r="J211" i="6"/>
  <c r="K211" i="6"/>
  <c r="H212" i="6"/>
  <c r="I212" i="6"/>
  <c r="J212" i="6"/>
  <c r="K212" i="6"/>
  <c r="H213" i="6"/>
  <c r="I213" i="6"/>
  <c r="J213" i="6"/>
  <c r="K213" i="6"/>
  <c r="H214" i="6"/>
  <c r="I214" i="6"/>
  <c r="J214" i="6"/>
  <c r="K214" i="6"/>
  <c r="H215" i="6"/>
  <c r="I215" i="6"/>
  <c r="J215" i="6"/>
  <c r="K215" i="6"/>
  <c r="H216" i="6"/>
  <c r="I216" i="6"/>
  <c r="J216" i="6"/>
  <c r="K216" i="6"/>
  <c r="H217" i="6"/>
  <c r="I217" i="6"/>
  <c r="J217" i="6"/>
  <c r="K217" i="6"/>
  <c r="H218" i="6"/>
  <c r="I218" i="6"/>
  <c r="J218" i="6"/>
  <c r="K218" i="6"/>
  <c r="H219" i="6"/>
  <c r="I219" i="6"/>
  <c r="J219" i="6"/>
  <c r="K219" i="6"/>
  <c r="H220" i="6"/>
  <c r="I220" i="6"/>
  <c r="J220" i="6"/>
  <c r="K220" i="6"/>
  <c r="H221" i="6"/>
  <c r="I221" i="6"/>
  <c r="J221" i="6"/>
  <c r="K221" i="6"/>
  <c r="H222" i="6"/>
  <c r="I222" i="6"/>
  <c r="J222" i="6"/>
  <c r="K222" i="6"/>
  <c r="H223" i="6"/>
  <c r="I223" i="6"/>
  <c r="J223" i="6"/>
  <c r="K223" i="6"/>
  <c r="H224" i="6"/>
  <c r="I224" i="6"/>
  <c r="J224" i="6"/>
  <c r="K224" i="6"/>
  <c r="H225" i="6"/>
  <c r="I225" i="6"/>
  <c r="J225" i="6"/>
  <c r="K225" i="6"/>
  <c r="H226" i="6"/>
  <c r="I226" i="6"/>
  <c r="J226" i="6"/>
  <c r="K226" i="6"/>
  <c r="H227" i="6"/>
  <c r="I227" i="6"/>
  <c r="J227" i="6"/>
  <c r="K227" i="6"/>
  <c r="H228" i="6"/>
  <c r="I228" i="6"/>
  <c r="J228" i="6"/>
  <c r="K228" i="6"/>
  <c r="H229" i="6"/>
  <c r="I229" i="6"/>
  <c r="J229" i="6"/>
  <c r="K229" i="6"/>
  <c r="H230" i="6"/>
  <c r="I230" i="6"/>
  <c r="J230" i="6"/>
  <c r="K230" i="6"/>
  <c r="H231" i="6"/>
  <c r="I231" i="6"/>
  <c r="J231" i="6"/>
  <c r="K231" i="6"/>
  <c r="H232" i="6"/>
  <c r="I232" i="6"/>
  <c r="J232" i="6"/>
  <c r="K232" i="6"/>
  <c r="H233" i="6"/>
  <c r="I233" i="6"/>
  <c r="J233" i="6"/>
  <c r="K233" i="6"/>
  <c r="H235" i="6"/>
  <c r="I235" i="6"/>
  <c r="J235" i="6"/>
  <c r="K235" i="6"/>
  <c r="H236" i="6"/>
  <c r="I236" i="6"/>
  <c r="J236" i="6"/>
  <c r="K236" i="6"/>
  <c r="H237" i="6"/>
  <c r="I237" i="6"/>
  <c r="J237" i="6"/>
  <c r="K237" i="6"/>
  <c r="H238" i="6"/>
  <c r="I238" i="6"/>
  <c r="J238" i="6"/>
  <c r="K238" i="6"/>
  <c r="H239" i="6"/>
  <c r="I239" i="6"/>
  <c r="J239" i="6"/>
  <c r="K239" i="6"/>
  <c r="H240" i="6"/>
  <c r="I240" i="6"/>
  <c r="J240" i="6"/>
  <c r="K240" i="6"/>
  <c r="H241" i="6"/>
  <c r="I241" i="6"/>
  <c r="J241" i="6"/>
  <c r="K241" i="6"/>
  <c r="H242" i="6"/>
  <c r="I242" i="6"/>
  <c r="J242" i="6"/>
  <c r="K242" i="6"/>
  <c r="H243" i="6"/>
  <c r="I243" i="6"/>
  <c r="J243" i="6"/>
  <c r="K243" i="6"/>
  <c r="H244" i="6"/>
  <c r="I244" i="6"/>
  <c r="J244" i="6"/>
  <c r="K244" i="6"/>
  <c r="H245" i="6"/>
  <c r="I245" i="6"/>
  <c r="J245" i="6"/>
  <c r="K245" i="6"/>
  <c r="H246" i="6"/>
  <c r="I246" i="6"/>
  <c r="J246" i="6"/>
  <c r="K246" i="6"/>
  <c r="H247" i="6"/>
  <c r="I247" i="6"/>
  <c r="J247" i="6"/>
  <c r="K247" i="6"/>
  <c r="H248" i="6"/>
  <c r="I248" i="6"/>
  <c r="J248" i="6"/>
  <c r="K248" i="6"/>
  <c r="H249" i="6"/>
  <c r="I249" i="6"/>
  <c r="J249" i="6"/>
  <c r="K249" i="6"/>
  <c r="H250" i="6"/>
  <c r="I250" i="6"/>
  <c r="J250" i="6"/>
  <c r="K250" i="6"/>
  <c r="H251" i="6"/>
  <c r="I251" i="6"/>
  <c r="J251" i="6"/>
  <c r="K251" i="6"/>
  <c r="H252" i="6"/>
  <c r="I252" i="6"/>
  <c r="J252" i="6"/>
  <c r="K252" i="6"/>
  <c r="H253" i="6"/>
  <c r="I253" i="6"/>
  <c r="J253" i="6"/>
  <c r="K253" i="6"/>
  <c r="H254" i="6"/>
  <c r="I254" i="6"/>
  <c r="J254" i="6"/>
  <c r="K254" i="6"/>
  <c r="H255" i="6"/>
  <c r="I255" i="6"/>
  <c r="J255" i="6"/>
  <c r="K255" i="6"/>
  <c r="H256" i="6"/>
  <c r="I256" i="6"/>
  <c r="J256" i="6"/>
  <c r="K256" i="6"/>
  <c r="H257" i="6"/>
  <c r="I257" i="6"/>
  <c r="J257" i="6"/>
  <c r="K257" i="6"/>
  <c r="H258" i="6"/>
  <c r="I258" i="6"/>
  <c r="J258" i="6"/>
  <c r="K258" i="6"/>
  <c r="H259" i="6"/>
  <c r="I259" i="6"/>
  <c r="J259" i="6"/>
  <c r="K259" i="6"/>
  <c r="H260" i="6"/>
  <c r="I260" i="6"/>
  <c r="J260" i="6"/>
  <c r="K260" i="6"/>
  <c r="H261" i="6"/>
  <c r="I261" i="6"/>
  <c r="J261" i="6"/>
  <c r="K261" i="6"/>
  <c r="H262" i="6"/>
  <c r="I262" i="6"/>
  <c r="J262" i="6"/>
  <c r="K262" i="6"/>
  <c r="H263" i="6"/>
  <c r="I263" i="6"/>
  <c r="J263" i="6"/>
  <c r="K263" i="6"/>
  <c r="H264" i="6"/>
  <c r="I264" i="6"/>
  <c r="J264" i="6"/>
  <c r="K264" i="6"/>
  <c r="H265" i="6"/>
  <c r="I265" i="6"/>
  <c r="J265" i="6"/>
  <c r="K265" i="6"/>
  <c r="H266" i="6"/>
  <c r="I266" i="6"/>
  <c r="J266" i="6"/>
  <c r="K266" i="6"/>
  <c r="H267" i="6"/>
  <c r="I267" i="6"/>
  <c r="J267" i="6"/>
  <c r="K267" i="6"/>
  <c r="H268" i="6"/>
  <c r="I268" i="6"/>
  <c r="J268" i="6"/>
  <c r="K268" i="6"/>
  <c r="K5" i="6"/>
  <c r="J5" i="6"/>
  <c r="I5" i="6"/>
  <c r="H5" i="6"/>
  <c r="H32" i="5"/>
  <c r="I32" i="5"/>
  <c r="J32" i="5"/>
  <c r="K32" i="5"/>
  <c r="H33" i="5"/>
  <c r="I33" i="5"/>
  <c r="J33" i="5"/>
  <c r="K33" i="5"/>
  <c r="H34" i="5"/>
  <c r="I34" i="5"/>
  <c r="J34" i="5"/>
  <c r="K34" i="5"/>
  <c r="H35" i="5"/>
  <c r="I35" i="5"/>
  <c r="J35" i="5"/>
  <c r="K35" i="5"/>
  <c r="H36" i="5"/>
  <c r="I36" i="5"/>
  <c r="J36" i="5"/>
  <c r="K36" i="5"/>
  <c r="H37" i="5"/>
  <c r="I37" i="5"/>
  <c r="J37" i="5"/>
  <c r="K37" i="5"/>
  <c r="H38" i="5"/>
  <c r="I38" i="5"/>
  <c r="J38" i="5"/>
  <c r="K38" i="5"/>
  <c r="H39" i="5"/>
  <c r="I39" i="5"/>
  <c r="J39" i="5"/>
  <c r="K39" i="5"/>
  <c r="H40" i="5"/>
  <c r="I40" i="5"/>
  <c r="J40" i="5"/>
  <c r="K40" i="5"/>
  <c r="H41" i="5"/>
  <c r="I41" i="5"/>
  <c r="J41" i="5"/>
  <c r="K41" i="5"/>
  <c r="H42" i="5"/>
  <c r="I42" i="5"/>
  <c r="J42" i="5"/>
  <c r="K42" i="5"/>
  <c r="H44" i="5"/>
  <c r="I44" i="5"/>
  <c r="J44" i="5"/>
  <c r="K44" i="5"/>
  <c r="H45" i="5"/>
  <c r="I45" i="5"/>
  <c r="J45" i="5"/>
  <c r="K45" i="5"/>
  <c r="H46" i="5"/>
  <c r="I46" i="5"/>
  <c r="J46" i="5"/>
  <c r="K46" i="5"/>
  <c r="H48" i="5"/>
  <c r="I48" i="5"/>
  <c r="J48" i="5"/>
  <c r="K48" i="5"/>
  <c r="H49" i="5"/>
  <c r="I49" i="5"/>
  <c r="J49" i="5"/>
  <c r="K49" i="5"/>
  <c r="H50" i="5"/>
  <c r="I50" i="5"/>
  <c r="J50" i="5"/>
  <c r="K50" i="5"/>
  <c r="H51" i="5"/>
  <c r="I51" i="5"/>
  <c r="J51" i="5"/>
  <c r="K51" i="5"/>
  <c r="H52" i="5"/>
  <c r="I52" i="5"/>
  <c r="J52" i="5"/>
  <c r="K52" i="5"/>
  <c r="H53" i="5"/>
  <c r="I53" i="5"/>
  <c r="J53" i="5"/>
  <c r="K53" i="5"/>
  <c r="H54" i="5"/>
  <c r="I54" i="5"/>
  <c r="J54" i="5"/>
  <c r="K54" i="5"/>
  <c r="H55" i="5"/>
  <c r="I55" i="5"/>
  <c r="J55" i="5"/>
  <c r="K55" i="5"/>
  <c r="H56" i="5"/>
  <c r="I56" i="5"/>
  <c r="J56" i="5"/>
  <c r="K56" i="5"/>
  <c r="H57" i="5"/>
  <c r="I57" i="5"/>
  <c r="J57" i="5"/>
  <c r="K57" i="5"/>
  <c r="H58" i="5"/>
  <c r="I58" i="5"/>
  <c r="J58" i="5"/>
  <c r="K58" i="5"/>
  <c r="H59" i="5"/>
  <c r="I59" i="5"/>
  <c r="J59" i="5"/>
  <c r="K59" i="5"/>
  <c r="H60" i="5"/>
  <c r="I60" i="5"/>
  <c r="J60" i="5"/>
  <c r="K60" i="5"/>
  <c r="H61" i="5"/>
  <c r="I61" i="5"/>
  <c r="J61" i="5"/>
  <c r="K61" i="5"/>
  <c r="H62" i="5"/>
  <c r="I62" i="5"/>
  <c r="J62" i="5"/>
  <c r="K62" i="5"/>
  <c r="H63" i="5"/>
  <c r="I63" i="5"/>
  <c r="J63" i="5"/>
  <c r="K63" i="5"/>
  <c r="H64" i="5"/>
  <c r="I64" i="5"/>
  <c r="J64" i="5"/>
  <c r="K64" i="5"/>
  <c r="H65" i="5"/>
  <c r="I65" i="5"/>
  <c r="J65" i="5"/>
  <c r="K65" i="5"/>
  <c r="H66" i="5"/>
  <c r="I66" i="5"/>
  <c r="J66" i="5"/>
  <c r="K66" i="5"/>
  <c r="H67" i="5"/>
  <c r="I67" i="5"/>
  <c r="J67" i="5"/>
  <c r="K67" i="5"/>
  <c r="H68" i="5"/>
  <c r="I68" i="5"/>
  <c r="J68" i="5"/>
  <c r="K68" i="5"/>
  <c r="H69" i="5"/>
  <c r="I69" i="5"/>
  <c r="J69" i="5"/>
  <c r="K69" i="5"/>
  <c r="H70" i="5"/>
  <c r="I70" i="5"/>
  <c r="J70" i="5"/>
  <c r="K70" i="5"/>
  <c r="H71" i="5"/>
  <c r="I71" i="5"/>
  <c r="J71" i="5"/>
  <c r="K71" i="5"/>
  <c r="H72" i="5"/>
  <c r="I72" i="5"/>
  <c r="J72" i="5"/>
  <c r="K72" i="5"/>
  <c r="H73" i="5"/>
  <c r="I73" i="5"/>
  <c r="J73" i="5"/>
  <c r="K73" i="5"/>
  <c r="H74" i="5"/>
  <c r="I74" i="5"/>
  <c r="J74" i="5"/>
  <c r="K74" i="5"/>
  <c r="H75" i="5"/>
  <c r="I75" i="5"/>
  <c r="J75" i="5"/>
  <c r="K75" i="5"/>
  <c r="H76" i="5"/>
  <c r="I76" i="5"/>
  <c r="J76" i="5"/>
  <c r="K76" i="5"/>
  <c r="H77" i="5"/>
  <c r="I77" i="5"/>
  <c r="J77" i="5"/>
  <c r="K77" i="5"/>
  <c r="H78" i="5"/>
  <c r="I78" i="5"/>
  <c r="J78" i="5"/>
  <c r="K78" i="5"/>
  <c r="H79" i="5"/>
  <c r="I79" i="5"/>
  <c r="J79" i="5"/>
  <c r="K79" i="5"/>
  <c r="H80" i="5"/>
  <c r="I80" i="5"/>
  <c r="J80" i="5"/>
  <c r="K80" i="5"/>
  <c r="H81" i="5"/>
  <c r="I81" i="5"/>
  <c r="J81" i="5"/>
  <c r="K81" i="5"/>
  <c r="H82" i="5"/>
  <c r="I82" i="5"/>
  <c r="J82" i="5"/>
  <c r="K82" i="5"/>
  <c r="H83" i="5"/>
  <c r="I83" i="5"/>
  <c r="J83" i="5"/>
  <c r="K83" i="5"/>
  <c r="H84" i="5"/>
  <c r="I84" i="5"/>
  <c r="J84" i="5"/>
  <c r="K84" i="5"/>
  <c r="H85" i="5"/>
  <c r="I85" i="5"/>
  <c r="J85" i="5"/>
  <c r="K85" i="5"/>
  <c r="H86" i="5"/>
  <c r="I86" i="5"/>
  <c r="J86" i="5"/>
  <c r="K86" i="5"/>
  <c r="H87" i="5"/>
  <c r="I87" i="5"/>
  <c r="J87" i="5"/>
  <c r="K87" i="5"/>
  <c r="H88" i="5"/>
  <c r="I88" i="5"/>
  <c r="J88" i="5"/>
  <c r="K88" i="5"/>
  <c r="H89" i="5"/>
  <c r="I89" i="5"/>
  <c r="J89" i="5"/>
  <c r="K89" i="5"/>
  <c r="H90" i="5"/>
  <c r="I90" i="5"/>
  <c r="J90" i="5"/>
  <c r="K90" i="5"/>
  <c r="H91" i="5"/>
  <c r="I91" i="5"/>
  <c r="J91" i="5"/>
  <c r="K91" i="5"/>
  <c r="H92" i="5"/>
  <c r="I92" i="5"/>
  <c r="J92" i="5"/>
  <c r="K92" i="5"/>
  <c r="H93" i="5"/>
  <c r="I93" i="5"/>
  <c r="J93" i="5"/>
  <c r="K93" i="5"/>
  <c r="H94" i="5"/>
  <c r="I94" i="5"/>
  <c r="J94" i="5"/>
  <c r="K94" i="5"/>
  <c r="H95" i="5"/>
  <c r="I95" i="5"/>
  <c r="J95" i="5"/>
  <c r="K95" i="5"/>
  <c r="H96" i="5"/>
  <c r="I96" i="5"/>
  <c r="J96" i="5"/>
  <c r="K96" i="5"/>
  <c r="H97" i="5"/>
  <c r="I97" i="5"/>
  <c r="J97" i="5"/>
  <c r="K97" i="5"/>
  <c r="H98" i="5"/>
  <c r="I98" i="5"/>
  <c r="J98" i="5"/>
  <c r="K98" i="5"/>
  <c r="H99" i="5"/>
  <c r="I99" i="5"/>
  <c r="J99" i="5"/>
  <c r="K99" i="5"/>
  <c r="H100" i="5"/>
  <c r="I100" i="5"/>
  <c r="J100" i="5"/>
  <c r="K100" i="5"/>
  <c r="H101" i="5"/>
  <c r="I101" i="5"/>
  <c r="J101" i="5"/>
  <c r="K101" i="5"/>
  <c r="H102" i="5"/>
  <c r="I102" i="5"/>
  <c r="J102" i="5"/>
  <c r="K102" i="5"/>
  <c r="H103" i="5"/>
  <c r="I103" i="5"/>
  <c r="J103" i="5"/>
  <c r="K103" i="5"/>
  <c r="H105" i="5"/>
  <c r="I105" i="5"/>
  <c r="J105" i="5"/>
  <c r="K105" i="5"/>
  <c r="H106" i="5"/>
  <c r="I106" i="5"/>
  <c r="J106" i="5"/>
  <c r="K106" i="5"/>
  <c r="H107" i="5"/>
  <c r="I107" i="5"/>
  <c r="J107" i="5"/>
  <c r="K107" i="5"/>
  <c r="H108" i="5"/>
  <c r="I108" i="5"/>
  <c r="J108" i="5"/>
  <c r="K108" i="5"/>
  <c r="H109" i="5"/>
  <c r="I109" i="5"/>
  <c r="J109" i="5"/>
  <c r="K109" i="5"/>
  <c r="H110" i="5"/>
  <c r="I110" i="5"/>
  <c r="J110" i="5"/>
  <c r="K110" i="5"/>
  <c r="H111" i="5"/>
  <c r="I111" i="5"/>
  <c r="J111" i="5"/>
  <c r="K111" i="5"/>
  <c r="H112" i="5"/>
  <c r="I112" i="5"/>
  <c r="J112" i="5"/>
  <c r="K112" i="5"/>
  <c r="H113" i="5"/>
  <c r="I113" i="5"/>
  <c r="J113" i="5"/>
  <c r="K113" i="5"/>
  <c r="H114" i="5"/>
  <c r="I114" i="5"/>
  <c r="J114" i="5"/>
  <c r="K114" i="5"/>
  <c r="H116" i="5"/>
  <c r="I116" i="5"/>
  <c r="J116" i="5"/>
  <c r="K116" i="5"/>
  <c r="H117" i="5"/>
  <c r="I117" i="5"/>
  <c r="J117" i="5"/>
  <c r="K117" i="5"/>
  <c r="H118" i="5"/>
  <c r="I118" i="5"/>
  <c r="J118" i="5"/>
  <c r="K118" i="5"/>
  <c r="H119" i="5"/>
  <c r="I119" i="5"/>
  <c r="J119" i="5"/>
  <c r="K119" i="5"/>
  <c r="H120" i="5"/>
  <c r="I120" i="5"/>
  <c r="J120" i="5"/>
  <c r="K120" i="5"/>
  <c r="H121" i="5"/>
  <c r="I121" i="5"/>
  <c r="J121" i="5"/>
  <c r="K121" i="5"/>
  <c r="H122" i="5"/>
  <c r="I122" i="5"/>
  <c r="J122" i="5"/>
  <c r="K122" i="5"/>
  <c r="H123" i="5"/>
  <c r="I123" i="5"/>
  <c r="J123" i="5"/>
  <c r="K123" i="5"/>
  <c r="H124" i="5"/>
  <c r="I124" i="5"/>
  <c r="J124" i="5"/>
  <c r="K124" i="5"/>
  <c r="H125" i="5"/>
  <c r="I125" i="5"/>
  <c r="J125" i="5"/>
  <c r="K125" i="5"/>
  <c r="H126" i="5"/>
  <c r="I126" i="5"/>
  <c r="J126" i="5"/>
  <c r="K126" i="5"/>
  <c r="H127" i="5"/>
  <c r="I127" i="5"/>
  <c r="J127" i="5"/>
  <c r="K127" i="5"/>
  <c r="H128" i="5"/>
  <c r="I128" i="5"/>
  <c r="J128" i="5"/>
  <c r="K128" i="5"/>
  <c r="H129" i="5"/>
  <c r="I129" i="5"/>
  <c r="J129" i="5"/>
  <c r="K129" i="5"/>
  <c r="H130" i="5"/>
  <c r="I130" i="5"/>
  <c r="J130" i="5"/>
  <c r="K130" i="5"/>
  <c r="H131" i="5"/>
  <c r="I131" i="5"/>
  <c r="J131" i="5"/>
  <c r="K131" i="5"/>
  <c r="H132" i="5"/>
  <c r="I132" i="5"/>
  <c r="J132" i="5"/>
  <c r="K132" i="5"/>
  <c r="H133" i="5"/>
  <c r="I133" i="5"/>
  <c r="J133" i="5"/>
  <c r="K133" i="5"/>
  <c r="H134" i="5"/>
  <c r="I134" i="5"/>
  <c r="J134" i="5"/>
  <c r="K134" i="5"/>
  <c r="H135" i="5"/>
  <c r="I135" i="5"/>
  <c r="J135" i="5"/>
  <c r="K135" i="5"/>
  <c r="H136" i="5"/>
  <c r="I136" i="5"/>
  <c r="J136" i="5"/>
  <c r="K136" i="5"/>
  <c r="H137" i="5"/>
  <c r="I137" i="5"/>
  <c r="J137" i="5"/>
  <c r="K137" i="5"/>
  <c r="H138" i="5"/>
  <c r="I138" i="5"/>
  <c r="J138" i="5"/>
  <c r="K138" i="5"/>
  <c r="H139" i="5"/>
  <c r="I139" i="5"/>
  <c r="J139" i="5"/>
  <c r="K139" i="5"/>
  <c r="H140" i="5"/>
  <c r="I140" i="5"/>
  <c r="J140" i="5"/>
  <c r="K140" i="5"/>
  <c r="H141" i="5"/>
  <c r="I141" i="5"/>
  <c r="J141" i="5"/>
  <c r="K141" i="5"/>
  <c r="H142" i="5"/>
  <c r="I142" i="5"/>
  <c r="J142" i="5"/>
  <c r="K142" i="5"/>
  <c r="H143" i="5"/>
  <c r="I143" i="5"/>
  <c r="J143" i="5"/>
  <c r="K143" i="5"/>
  <c r="H144" i="5"/>
  <c r="I144" i="5"/>
  <c r="J144" i="5"/>
  <c r="K144" i="5"/>
  <c r="H145" i="5"/>
  <c r="I145" i="5"/>
  <c r="J145" i="5"/>
  <c r="K145" i="5"/>
  <c r="H146" i="5"/>
  <c r="I146" i="5"/>
  <c r="J146" i="5"/>
  <c r="K146" i="5"/>
  <c r="H147" i="5"/>
  <c r="I147" i="5"/>
  <c r="J147" i="5"/>
  <c r="K147" i="5"/>
  <c r="H148" i="5"/>
  <c r="I148" i="5"/>
  <c r="J148" i="5"/>
  <c r="K148" i="5"/>
  <c r="H149" i="5"/>
  <c r="I149" i="5"/>
  <c r="J149" i="5"/>
  <c r="K149" i="5"/>
  <c r="H150" i="5"/>
  <c r="I150" i="5"/>
  <c r="J150" i="5"/>
  <c r="K150" i="5"/>
  <c r="H151" i="5"/>
  <c r="I151" i="5"/>
  <c r="J151" i="5"/>
  <c r="K151" i="5"/>
  <c r="H152" i="5"/>
  <c r="I152" i="5"/>
  <c r="J152" i="5"/>
  <c r="K152" i="5"/>
  <c r="H153" i="5"/>
  <c r="I153" i="5"/>
  <c r="J153" i="5"/>
  <c r="K153" i="5"/>
  <c r="H154" i="5"/>
  <c r="I154" i="5"/>
  <c r="J154" i="5"/>
  <c r="K154" i="5"/>
  <c r="H155" i="5"/>
  <c r="I155" i="5"/>
  <c r="J155" i="5"/>
  <c r="K155" i="5"/>
  <c r="H156" i="5"/>
  <c r="I156" i="5"/>
  <c r="J156" i="5"/>
  <c r="K156" i="5"/>
  <c r="H157" i="5"/>
  <c r="I157" i="5"/>
  <c r="J157" i="5"/>
  <c r="K157" i="5"/>
  <c r="H158" i="5"/>
  <c r="I158" i="5"/>
  <c r="J158" i="5"/>
  <c r="K158" i="5"/>
  <c r="H159" i="5"/>
  <c r="I159" i="5"/>
  <c r="J159" i="5"/>
  <c r="K159" i="5"/>
  <c r="H160" i="5"/>
  <c r="I160" i="5"/>
  <c r="J160" i="5"/>
  <c r="K160" i="5"/>
  <c r="H161" i="5"/>
  <c r="I161" i="5"/>
  <c r="J161" i="5"/>
  <c r="K161" i="5"/>
  <c r="H162" i="5"/>
  <c r="I162" i="5"/>
  <c r="J162" i="5"/>
  <c r="K162" i="5"/>
  <c r="H163" i="5"/>
  <c r="I163" i="5"/>
  <c r="J163" i="5"/>
  <c r="K163" i="5"/>
  <c r="H164" i="5"/>
  <c r="I164" i="5"/>
  <c r="J164" i="5"/>
  <c r="K164" i="5"/>
  <c r="H165" i="5"/>
  <c r="I165" i="5"/>
  <c r="J165" i="5"/>
  <c r="K165" i="5"/>
  <c r="H166" i="5"/>
  <c r="I166" i="5"/>
  <c r="J166" i="5"/>
  <c r="K166" i="5"/>
  <c r="H167" i="5"/>
  <c r="I167" i="5"/>
  <c r="J167" i="5"/>
  <c r="K167" i="5"/>
  <c r="H168" i="5"/>
  <c r="I168" i="5"/>
  <c r="J168" i="5"/>
  <c r="K168" i="5"/>
  <c r="H169" i="5"/>
  <c r="I169" i="5"/>
  <c r="J169" i="5"/>
  <c r="K169" i="5"/>
  <c r="H170" i="5"/>
  <c r="I170" i="5"/>
  <c r="J170" i="5"/>
  <c r="K170" i="5"/>
  <c r="H171" i="5"/>
  <c r="I171" i="5"/>
  <c r="J171" i="5"/>
  <c r="K171" i="5"/>
  <c r="H172" i="5"/>
  <c r="I172" i="5"/>
  <c r="J172" i="5"/>
  <c r="K172" i="5"/>
  <c r="H173" i="5"/>
  <c r="I173" i="5"/>
  <c r="J173" i="5"/>
  <c r="K173" i="5"/>
  <c r="H174" i="5"/>
  <c r="I174" i="5"/>
  <c r="J174" i="5"/>
  <c r="K174" i="5"/>
  <c r="H175" i="5"/>
  <c r="I175" i="5"/>
  <c r="J175" i="5"/>
  <c r="K175" i="5"/>
  <c r="H176" i="5"/>
  <c r="I176" i="5"/>
  <c r="J176" i="5"/>
  <c r="K176" i="5"/>
  <c r="H177" i="5"/>
  <c r="I177" i="5"/>
  <c r="J177" i="5"/>
  <c r="K177" i="5"/>
  <c r="H178" i="5"/>
  <c r="I178" i="5"/>
  <c r="J178" i="5"/>
  <c r="K178" i="5"/>
  <c r="H179" i="5"/>
  <c r="I179" i="5"/>
  <c r="J179" i="5"/>
  <c r="K179" i="5"/>
  <c r="H180" i="5"/>
  <c r="I180" i="5"/>
  <c r="J180" i="5"/>
  <c r="K180" i="5"/>
  <c r="H181" i="5"/>
  <c r="I181" i="5"/>
  <c r="J181" i="5"/>
  <c r="K181" i="5"/>
  <c r="H182" i="5"/>
  <c r="I182" i="5"/>
  <c r="J182" i="5"/>
  <c r="K182" i="5"/>
  <c r="H183" i="5"/>
  <c r="I183" i="5"/>
  <c r="J183" i="5"/>
  <c r="K183" i="5"/>
  <c r="H185" i="5"/>
  <c r="I185" i="5"/>
  <c r="J185" i="5"/>
  <c r="K185" i="5"/>
  <c r="H186" i="5"/>
  <c r="I186" i="5"/>
  <c r="J186" i="5"/>
  <c r="K186" i="5"/>
  <c r="H187" i="5"/>
  <c r="I187" i="5"/>
  <c r="J187" i="5"/>
  <c r="K187" i="5"/>
  <c r="H188" i="5"/>
  <c r="I188" i="5"/>
  <c r="J188" i="5"/>
  <c r="K188" i="5"/>
  <c r="H189" i="5"/>
  <c r="I189" i="5"/>
  <c r="J189" i="5"/>
  <c r="K189" i="5"/>
  <c r="H190" i="5"/>
  <c r="I190" i="5"/>
  <c r="J190" i="5"/>
  <c r="K190" i="5"/>
  <c r="H191" i="5"/>
  <c r="I191" i="5"/>
  <c r="J191" i="5"/>
  <c r="K191" i="5"/>
  <c r="H192" i="5"/>
  <c r="I192" i="5"/>
  <c r="J192" i="5"/>
  <c r="K192" i="5"/>
  <c r="H193" i="5"/>
  <c r="I193" i="5"/>
  <c r="J193" i="5"/>
  <c r="K193" i="5"/>
  <c r="H194" i="5"/>
  <c r="I194" i="5"/>
  <c r="J194" i="5"/>
  <c r="K194" i="5"/>
  <c r="H195" i="5"/>
  <c r="I195" i="5"/>
  <c r="J195" i="5"/>
  <c r="K195" i="5"/>
  <c r="H196" i="5"/>
  <c r="I196" i="5"/>
  <c r="J196" i="5"/>
  <c r="K196" i="5"/>
  <c r="H197" i="5"/>
  <c r="I197" i="5"/>
  <c r="J197" i="5"/>
  <c r="K197" i="5"/>
  <c r="H198" i="5"/>
  <c r="I198" i="5"/>
  <c r="J198" i="5"/>
  <c r="K198" i="5"/>
  <c r="H199" i="5"/>
  <c r="I199" i="5"/>
  <c r="J199" i="5"/>
  <c r="K199" i="5"/>
  <c r="H200" i="5"/>
  <c r="I200" i="5"/>
  <c r="J200" i="5"/>
  <c r="K200" i="5"/>
  <c r="H201" i="5"/>
  <c r="I201" i="5"/>
  <c r="J201" i="5"/>
  <c r="K201" i="5"/>
  <c r="H202" i="5"/>
  <c r="I202" i="5"/>
  <c r="J202" i="5"/>
  <c r="K202" i="5"/>
  <c r="H203" i="5"/>
  <c r="I203" i="5"/>
  <c r="J203" i="5"/>
  <c r="K203" i="5"/>
  <c r="H204" i="5"/>
  <c r="I204" i="5"/>
  <c r="J204" i="5"/>
  <c r="K204" i="5"/>
  <c r="H205" i="5"/>
  <c r="I205" i="5"/>
  <c r="J205" i="5"/>
  <c r="K205" i="5"/>
  <c r="H206" i="5"/>
  <c r="I206" i="5"/>
  <c r="J206" i="5"/>
  <c r="K206" i="5"/>
  <c r="H207" i="5"/>
  <c r="I207" i="5"/>
  <c r="J207" i="5"/>
  <c r="K207" i="5"/>
  <c r="H208" i="5"/>
  <c r="I208" i="5"/>
  <c r="J208" i="5"/>
  <c r="K208" i="5"/>
  <c r="H209" i="5"/>
  <c r="I209" i="5"/>
  <c r="J209" i="5"/>
  <c r="K209" i="5"/>
  <c r="H210" i="5"/>
  <c r="I210" i="5"/>
  <c r="J210" i="5"/>
  <c r="K210" i="5"/>
  <c r="H211" i="5"/>
  <c r="I211" i="5"/>
  <c r="J211" i="5"/>
  <c r="K211" i="5"/>
  <c r="H212" i="5"/>
  <c r="I212" i="5"/>
  <c r="J212" i="5"/>
  <c r="K212" i="5"/>
  <c r="H213" i="5"/>
  <c r="I213" i="5"/>
  <c r="J213" i="5"/>
  <c r="K213" i="5"/>
  <c r="H214" i="5"/>
  <c r="I214" i="5"/>
  <c r="J214" i="5"/>
  <c r="K214" i="5"/>
  <c r="H215" i="5"/>
  <c r="I215" i="5"/>
  <c r="J215" i="5"/>
  <c r="K215" i="5"/>
  <c r="H216" i="5"/>
  <c r="I216" i="5"/>
  <c r="J216" i="5"/>
  <c r="K216" i="5"/>
  <c r="H217" i="5"/>
  <c r="I217" i="5"/>
  <c r="J217" i="5"/>
  <c r="K217" i="5"/>
  <c r="H218" i="5"/>
  <c r="I218" i="5"/>
  <c r="J218" i="5"/>
  <c r="K218" i="5"/>
  <c r="H219" i="5"/>
  <c r="I219" i="5"/>
  <c r="J219" i="5"/>
  <c r="K219" i="5"/>
  <c r="H220" i="5"/>
  <c r="I220" i="5"/>
  <c r="J220" i="5"/>
  <c r="K220" i="5"/>
  <c r="H221" i="5"/>
  <c r="I221" i="5"/>
  <c r="J221" i="5"/>
  <c r="K221" i="5"/>
  <c r="H222" i="5"/>
  <c r="I222" i="5"/>
  <c r="J222" i="5"/>
  <c r="K222" i="5"/>
  <c r="H223" i="5"/>
  <c r="I223" i="5"/>
  <c r="J223" i="5"/>
  <c r="K223" i="5"/>
  <c r="H224" i="5"/>
  <c r="I224" i="5"/>
  <c r="J224" i="5"/>
  <c r="K224" i="5"/>
  <c r="H225" i="5"/>
  <c r="I225" i="5"/>
  <c r="J225" i="5"/>
  <c r="K225" i="5"/>
  <c r="H226" i="5"/>
  <c r="I226" i="5"/>
  <c r="J226" i="5"/>
  <c r="K226" i="5"/>
  <c r="H227" i="5"/>
  <c r="I227" i="5"/>
  <c r="J227" i="5"/>
  <c r="K227" i="5"/>
  <c r="H228" i="5"/>
  <c r="I228" i="5"/>
  <c r="J228" i="5"/>
  <c r="K228" i="5"/>
  <c r="H229" i="5"/>
  <c r="I229" i="5"/>
  <c r="J229" i="5"/>
  <c r="K229" i="5"/>
  <c r="H230" i="5"/>
  <c r="I230" i="5"/>
  <c r="J230" i="5"/>
  <c r="K230" i="5"/>
  <c r="H231" i="5"/>
  <c r="I231" i="5"/>
  <c r="J231" i="5"/>
  <c r="K231" i="5"/>
  <c r="H232" i="5"/>
  <c r="I232" i="5"/>
  <c r="J232" i="5"/>
  <c r="K232" i="5"/>
  <c r="H233" i="5"/>
  <c r="I233" i="5"/>
  <c r="J233" i="5"/>
  <c r="K233" i="5"/>
  <c r="H234" i="5"/>
  <c r="I234" i="5"/>
  <c r="J234" i="5"/>
  <c r="K234" i="5"/>
  <c r="H235" i="5"/>
  <c r="I235" i="5"/>
  <c r="J235" i="5"/>
  <c r="K235" i="5"/>
  <c r="H236" i="5"/>
  <c r="I236" i="5"/>
  <c r="J236" i="5"/>
  <c r="K236" i="5"/>
  <c r="H237" i="5"/>
  <c r="I237" i="5"/>
  <c r="J237" i="5"/>
  <c r="K237" i="5"/>
  <c r="H238" i="5"/>
  <c r="I238" i="5"/>
  <c r="J238" i="5"/>
  <c r="K238" i="5"/>
  <c r="H239" i="5"/>
  <c r="I239" i="5"/>
  <c r="J239" i="5"/>
  <c r="K239" i="5"/>
  <c r="H240" i="5"/>
  <c r="I240" i="5"/>
  <c r="J240" i="5"/>
  <c r="K240" i="5"/>
  <c r="H241" i="5"/>
  <c r="I241" i="5"/>
  <c r="J241" i="5"/>
  <c r="K241" i="5"/>
  <c r="H242" i="5"/>
  <c r="I242" i="5"/>
  <c r="J242" i="5"/>
  <c r="K242" i="5"/>
  <c r="H244" i="5"/>
  <c r="I244" i="5"/>
  <c r="J244" i="5"/>
  <c r="K244" i="5"/>
  <c r="H245" i="5"/>
  <c r="I245" i="5"/>
  <c r="J245" i="5"/>
  <c r="K245" i="5"/>
  <c r="H246" i="5"/>
  <c r="I246" i="5"/>
  <c r="J246" i="5"/>
  <c r="K246" i="5"/>
  <c r="H247" i="5"/>
  <c r="I247" i="5"/>
  <c r="J247" i="5"/>
  <c r="K247" i="5"/>
  <c r="H248" i="5"/>
  <c r="I248" i="5"/>
  <c r="J248" i="5"/>
  <c r="K248" i="5"/>
  <c r="H249" i="5"/>
  <c r="I249" i="5"/>
  <c r="J249" i="5"/>
  <c r="K249" i="5"/>
  <c r="H250" i="5"/>
  <c r="I250" i="5"/>
  <c r="J250" i="5"/>
  <c r="K250" i="5"/>
  <c r="H251" i="5"/>
  <c r="I251" i="5"/>
  <c r="J251" i="5"/>
  <c r="K251" i="5"/>
  <c r="H252" i="5"/>
  <c r="I252" i="5"/>
  <c r="J252" i="5"/>
  <c r="K252" i="5"/>
  <c r="H253" i="5"/>
  <c r="I253" i="5"/>
  <c r="J253" i="5"/>
  <c r="K253" i="5"/>
  <c r="H255" i="5"/>
  <c r="I255" i="5"/>
  <c r="J255" i="5"/>
  <c r="K255" i="5"/>
  <c r="H256" i="5"/>
  <c r="I256" i="5"/>
  <c r="J256" i="5"/>
  <c r="K256" i="5"/>
  <c r="H257" i="5"/>
  <c r="I257" i="5"/>
  <c r="J257" i="5"/>
  <c r="K257" i="5"/>
  <c r="H259" i="5"/>
  <c r="I259" i="5"/>
  <c r="J259" i="5"/>
  <c r="K259" i="5"/>
  <c r="H260" i="5"/>
  <c r="I260" i="5"/>
  <c r="J260" i="5"/>
  <c r="K260" i="5"/>
  <c r="H261" i="5"/>
  <c r="I261" i="5"/>
  <c r="J261" i="5"/>
  <c r="K261" i="5"/>
  <c r="H262" i="5"/>
  <c r="I262" i="5"/>
  <c r="J262" i="5"/>
  <c r="K262" i="5"/>
  <c r="H263" i="5"/>
  <c r="I263" i="5"/>
  <c r="J263" i="5"/>
  <c r="K263" i="5"/>
  <c r="H264" i="5"/>
  <c r="I264" i="5"/>
  <c r="J264" i="5"/>
  <c r="K264" i="5"/>
  <c r="H265" i="5"/>
  <c r="I265" i="5"/>
  <c r="J265" i="5"/>
  <c r="K265" i="5"/>
  <c r="H266" i="5"/>
  <c r="I266" i="5"/>
  <c r="J266" i="5"/>
  <c r="K266" i="5"/>
  <c r="H267" i="5"/>
  <c r="I267" i="5"/>
  <c r="J267" i="5"/>
  <c r="K267" i="5"/>
  <c r="H268" i="5"/>
  <c r="I268" i="5"/>
  <c r="J268" i="5"/>
  <c r="K268" i="5"/>
  <c r="H270" i="5"/>
  <c r="I270" i="5"/>
  <c r="J270" i="5"/>
  <c r="K270" i="5"/>
  <c r="H271" i="5"/>
  <c r="I271" i="5"/>
  <c r="J271" i="5"/>
  <c r="K271" i="5"/>
  <c r="H272" i="5"/>
  <c r="I272" i="5"/>
  <c r="J272" i="5"/>
  <c r="K272" i="5"/>
  <c r="H273" i="5"/>
  <c r="I273" i="5"/>
  <c r="J273" i="5"/>
  <c r="K273" i="5"/>
  <c r="H274" i="5"/>
  <c r="I274" i="5"/>
  <c r="J274" i="5"/>
  <c r="K274" i="5"/>
  <c r="H275" i="5"/>
  <c r="I275" i="5"/>
  <c r="J275" i="5"/>
  <c r="K275" i="5"/>
  <c r="H276" i="5"/>
  <c r="I276" i="5"/>
  <c r="J276" i="5"/>
  <c r="K276" i="5"/>
  <c r="H277" i="5"/>
  <c r="I277" i="5"/>
  <c r="J277" i="5"/>
  <c r="K277" i="5"/>
  <c r="H279" i="5"/>
  <c r="I279" i="5"/>
  <c r="J279" i="5"/>
  <c r="K279" i="5"/>
  <c r="H281" i="5"/>
  <c r="I281" i="5"/>
  <c r="J281" i="5"/>
  <c r="K281" i="5"/>
  <c r="H282" i="5"/>
  <c r="I282" i="5"/>
  <c r="J282" i="5"/>
  <c r="K282" i="5"/>
  <c r="H283" i="5"/>
  <c r="I283" i="5"/>
  <c r="J283" i="5"/>
  <c r="K283" i="5"/>
  <c r="H284" i="5"/>
  <c r="I284" i="5"/>
  <c r="J284" i="5"/>
  <c r="K284" i="5"/>
  <c r="H285" i="5"/>
  <c r="I285" i="5"/>
  <c r="J285" i="5"/>
  <c r="K285" i="5"/>
  <c r="H287" i="5"/>
  <c r="I287" i="5"/>
  <c r="J287" i="5"/>
  <c r="K287" i="5"/>
  <c r="H288" i="5"/>
  <c r="I288" i="5"/>
  <c r="J288" i="5"/>
  <c r="K288" i="5"/>
  <c r="H289" i="5"/>
  <c r="I289" i="5"/>
  <c r="J289" i="5"/>
  <c r="K289" i="5"/>
  <c r="H290" i="5"/>
  <c r="I290" i="5"/>
  <c r="J290" i="5"/>
  <c r="K290" i="5"/>
  <c r="H291" i="5"/>
  <c r="I291" i="5"/>
  <c r="J291" i="5"/>
  <c r="K291" i="5"/>
  <c r="H292" i="5"/>
  <c r="I292" i="5"/>
  <c r="J292" i="5"/>
  <c r="K292" i="5"/>
  <c r="H293" i="5"/>
  <c r="I293" i="5"/>
  <c r="J293" i="5"/>
  <c r="K293" i="5"/>
  <c r="H294" i="5"/>
  <c r="I294" i="5"/>
  <c r="J294" i="5"/>
  <c r="K294" i="5"/>
  <c r="H295" i="5"/>
  <c r="I295" i="5"/>
  <c r="J295" i="5"/>
  <c r="K295" i="5"/>
  <c r="H296" i="5"/>
  <c r="I296" i="5"/>
  <c r="J296" i="5"/>
  <c r="K296" i="5"/>
  <c r="H298" i="5"/>
  <c r="I298" i="5"/>
  <c r="J298" i="5"/>
  <c r="K298" i="5"/>
  <c r="H299" i="5"/>
  <c r="I299" i="5"/>
  <c r="J299" i="5"/>
  <c r="K299" i="5"/>
  <c r="H300" i="5"/>
  <c r="I300" i="5"/>
  <c r="J300" i="5"/>
  <c r="K300" i="5"/>
  <c r="H301" i="5"/>
  <c r="I301" i="5"/>
  <c r="J301" i="5"/>
  <c r="K301" i="5"/>
  <c r="H302" i="5"/>
  <c r="I302" i="5"/>
  <c r="J302" i="5"/>
  <c r="K302" i="5"/>
  <c r="H303" i="5"/>
  <c r="I303" i="5"/>
  <c r="J303" i="5"/>
  <c r="K303" i="5"/>
  <c r="H304" i="5"/>
  <c r="I304" i="5"/>
  <c r="J304" i="5"/>
  <c r="K304" i="5"/>
  <c r="H305" i="5"/>
  <c r="I305" i="5"/>
  <c r="J305" i="5"/>
  <c r="K305" i="5"/>
  <c r="H306" i="5"/>
  <c r="I306" i="5"/>
  <c r="J306" i="5"/>
  <c r="K306" i="5"/>
  <c r="H307" i="5"/>
  <c r="I307" i="5"/>
  <c r="J307" i="5"/>
  <c r="K307" i="5"/>
  <c r="H309" i="5"/>
  <c r="I309" i="5"/>
  <c r="J309" i="5"/>
  <c r="K309" i="5"/>
  <c r="H310" i="5"/>
  <c r="I310" i="5"/>
  <c r="J310" i="5"/>
  <c r="K310" i="5"/>
  <c r="H311" i="5"/>
  <c r="I311" i="5"/>
  <c r="J311" i="5"/>
  <c r="K311" i="5"/>
  <c r="H312" i="5"/>
  <c r="I312" i="5"/>
  <c r="J312" i="5"/>
  <c r="K312" i="5"/>
  <c r="H314" i="5"/>
  <c r="I314" i="5"/>
  <c r="J314" i="5"/>
  <c r="K314" i="5"/>
  <c r="H315" i="5"/>
  <c r="I315" i="5"/>
  <c r="J315" i="5"/>
  <c r="K315" i="5"/>
  <c r="H316" i="5"/>
  <c r="I316" i="5"/>
  <c r="J316" i="5"/>
  <c r="K316" i="5"/>
  <c r="H317" i="5"/>
  <c r="I317" i="5"/>
  <c r="J317" i="5"/>
  <c r="K317" i="5"/>
  <c r="H318" i="5"/>
  <c r="I318" i="5"/>
  <c r="J318" i="5"/>
  <c r="K318" i="5"/>
  <c r="H319" i="5"/>
  <c r="I319" i="5"/>
  <c r="J319" i="5"/>
  <c r="K319" i="5"/>
  <c r="H321" i="5"/>
  <c r="I321" i="5"/>
  <c r="J321" i="5"/>
  <c r="K321" i="5"/>
  <c r="H322" i="5"/>
  <c r="I322" i="5"/>
  <c r="J322" i="5"/>
  <c r="K322" i="5"/>
  <c r="H323" i="5"/>
  <c r="I323" i="5"/>
  <c r="J323" i="5"/>
  <c r="K323" i="5"/>
  <c r="H324" i="5"/>
  <c r="I324" i="5"/>
  <c r="J324" i="5"/>
  <c r="K324" i="5"/>
  <c r="H325" i="5"/>
  <c r="I325" i="5"/>
  <c r="J325" i="5"/>
  <c r="K325" i="5"/>
  <c r="H326" i="5"/>
  <c r="I326" i="5"/>
  <c r="J326" i="5"/>
  <c r="K326" i="5"/>
  <c r="H327" i="5"/>
  <c r="I327" i="5"/>
  <c r="J327" i="5"/>
  <c r="K327" i="5"/>
  <c r="H328" i="5"/>
  <c r="I328" i="5"/>
  <c r="J328" i="5"/>
  <c r="K328" i="5"/>
  <c r="H330" i="5"/>
  <c r="I330" i="5"/>
  <c r="J330" i="5"/>
  <c r="K330" i="5"/>
  <c r="H331" i="5"/>
  <c r="I331" i="5"/>
  <c r="J331" i="5"/>
  <c r="K331" i="5"/>
  <c r="H332" i="5"/>
  <c r="I332" i="5"/>
  <c r="J332" i="5"/>
  <c r="K332" i="5"/>
  <c r="H333" i="5"/>
  <c r="I333" i="5"/>
  <c r="J333" i="5"/>
  <c r="K333" i="5"/>
  <c r="H334" i="5"/>
  <c r="I334" i="5"/>
  <c r="J334" i="5"/>
  <c r="K334" i="5"/>
  <c r="H335" i="5"/>
  <c r="I335" i="5"/>
  <c r="J335" i="5"/>
  <c r="K335" i="5"/>
  <c r="H336" i="5"/>
  <c r="I336" i="5"/>
  <c r="J336" i="5"/>
  <c r="K336" i="5"/>
  <c r="H337" i="5"/>
  <c r="I337" i="5"/>
  <c r="J337" i="5"/>
  <c r="K337" i="5"/>
  <c r="H338" i="5"/>
  <c r="I338" i="5"/>
  <c r="J338" i="5"/>
  <c r="K338" i="5"/>
  <c r="H339" i="5"/>
  <c r="I339" i="5"/>
  <c r="J339" i="5"/>
  <c r="K339" i="5"/>
  <c r="H341" i="5"/>
  <c r="I341" i="5"/>
  <c r="J341" i="5"/>
  <c r="K341" i="5"/>
  <c r="H342" i="5"/>
  <c r="I342" i="5"/>
  <c r="J342" i="5"/>
  <c r="K342" i="5"/>
  <c r="H343" i="5"/>
  <c r="I343" i="5"/>
  <c r="J343" i="5"/>
  <c r="K343" i="5"/>
  <c r="H344" i="5"/>
  <c r="I344" i="5"/>
  <c r="J344" i="5"/>
  <c r="K344" i="5"/>
  <c r="H345" i="5"/>
  <c r="I345" i="5"/>
  <c r="J345" i="5"/>
  <c r="K345" i="5"/>
  <c r="H346" i="5"/>
  <c r="I346" i="5"/>
  <c r="J346" i="5"/>
  <c r="K346" i="5"/>
  <c r="H347" i="5"/>
  <c r="I347" i="5"/>
  <c r="J347" i="5"/>
  <c r="K347" i="5"/>
  <c r="H348" i="5"/>
  <c r="I348" i="5"/>
  <c r="J348" i="5"/>
  <c r="K348" i="5"/>
  <c r="H349" i="5"/>
  <c r="I349" i="5"/>
  <c r="J349" i="5"/>
  <c r="K349" i="5"/>
  <c r="H350" i="5"/>
  <c r="I350" i="5"/>
  <c r="J350" i="5"/>
  <c r="K350" i="5"/>
  <c r="H351" i="5"/>
  <c r="I351" i="5"/>
  <c r="J351" i="5"/>
  <c r="K351" i="5"/>
  <c r="H352" i="5"/>
  <c r="I352" i="5"/>
  <c r="J352" i="5"/>
  <c r="K352" i="5"/>
  <c r="H353" i="5"/>
  <c r="I353" i="5"/>
  <c r="J353" i="5"/>
  <c r="K353" i="5"/>
  <c r="H354" i="5"/>
  <c r="I354" i="5"/>
  <c r="J354" i="5"/>
  <c r="K354" i="5"/>
  <c r="H355" i="5"/>
  <c r="I355" i="5"/>
  <c r="J355" i="5"/>
  <c r="K355" i="5"/>
  <c r="H356" i="5"/>
  <c r="I356" i="5"/>
  <c r="J356" i="5"/>
  <c r="K356" i="5"/>
  <c r="H357" i="5"/>
  <c r="I357" i="5"/>
  <c r="J357" i="5"/>
  <c r="K357" i="5"/>
  <c r="H358" i="5"/>
  <c r="I358" i="5"/>
  <c r="J358" i="5"/>
  <c r="K358" i="5"/>
  <c r="H360" i="5"/>
  <c r="I360" i="5"/>
  <c r="J360" i="5"/>
  <c r="K360" i="5"/>
  <c r="H361" i="5"/>
  <c r="I361" i="5"/>
  <c r="J361" i="5"/>
  <c r="K361" i="5"/>
  <c r="H362" i="5"/>
  <c r="I362" i="5"/>
  <c r="J362" i="5"/>
  <c r="K362" i="5"/>
  <c r="H363" i="5"/>
  <c r="I363" i="5"/>
  <c r="J363" i="5"/>
  <c r="K363" i="5"/>
  <c r="H364" i="5"/>
  <c r="I364" i="5"/>
  <c r="J364" i="5"/>
  <c r="K364" i="5"/>
  <c r="H365" i="5"/>
  <c r="I365" i="5"/>
  <c r="J365" i="5"/>
  <c r="K365" i="5"/>
  <c r="H366" i="5"/>
  <c r="I366" i="5"/>
  <c r="J366" i="5"/>
  <c r="K366" i="5"/>
  <c r="H367" i="5"/>
  <c r="I367" i="5"/>
  <c r="J367" i="5"/>
  <c r="K367" i="5"/>
  <c r="H368" i="5"/>
  <c r="I368" i="5"/>
  <c r="J368" i="5"/>
  <c r="K368" i="5"/>
  <c r="H369" i="5"/>
  <c r="I369" i="5"/>
  <c r="J369" i="5"/>
  <c r="K369" i="5"/>
  <c r="H370" i="5"/>
  <c r="I370" i="5"/>
  <c r="J370" i="5"/>
  <c r="K370" i="5"/>
  <c r="H371" i="5"/>
  <c r="I371" i="5"/>
  <c r="J371" i="5"/>
  <c r="K371" i="5"/>
  <c r="H372" i="5"/>
  <c r="I372" i="5"/>
  <c r="J372" i="5"/>
  <c r="K372" i="5"/>
  <c r="H373" i="5"/>
  <c r="I373" i="5"/>
  <c r="J373" i="5"/>
  <c r="K373" i="5"/>
  <c r="H374" i="5"/>
  <c r="I374" i="5"/>
  <c r="J374" i="5"/>
  <c r="K374" i="5"/>
  <c r="H375" i="5"/>
  <c r="I375" i="5"/>
  <c r="J375" i="5"/>
  <c r="K375" i="5"/>
  <c r="H376" i="5"/>
  <c r="I376" i="5"/>
  <c r="J376" i="5"/>
  <c r="K376" i="5"/>
  <c r="H377" i="5"/>
  <c r="I377" i="5"/>
  <c r="J377" i="5"/>
  <c r="K377" i="5"/>
  <c r="H378" i="5"/>
  <c r="I378" i="5"/>
  <c r="J378" i="5"/>
  <c r="K378" i="5"/>
  <c r="H379" i="5"/>
  <c r="I379" i="5"/>
  <c r="J379" i="5"/>
  <c r="K379" i="5"/>
  <c r="H381" i="5"/>
  <c r="I381" i="5"/>
  <c r="J381" i="5"/>
  <c r="K381" i="5"/>
  <c r="H382" i="5"/>
  <c r="I382" i="5"/>
  <c r="J382" i="5"/>
  <c r="K382" i="5"/>
  <c r="H383" i="5"/>
  <c r="I383" i="5"/>
  <c r="J383" i="5"/>
  <c r="K383" i="5"/>
  <c r="H384" i="5"/>
  <c r="I384" i="5"/>
  <c r="J384" i="5"/>
  <c r="K384" i="5"/>
  <c r="H385" i="5"/>
  <c r="I385" i="5"/>
  <c r="J385" i="5"/>
  <c r="K385" i="5"/>
  <c r="H386" i="5"/>
  <c r="I386" i="5"/>
  <c r="J386" i="5"/>
  <c r="K386" i="5"/>
  <c r="H387" i="5"/>
  <c r="I387" i="5"/>
  <c r="J387" i="5"/>
  <c r="K387" i="5"/>
  <c r="H388" i="5"/>
  <c r="I388" i="5"/>
  <c r="J388" i="5"/>
  <c r="K388" i="5"/>
  <c r="H389" i="5"/>
  <c r="I389" i="5"/>
  <c r="J389" i="5"/>
  <c r="K389" i="5"/>
  <c r="H390" i="5"/>
  <c r="I390" i="5"/>
  <c r="J390" i="5"/>
  <c r="K390" i="5"/>
  <c r="H391" i="5"/>
  <c r="I391" i="5"/>
  <c r="J391" i="5"/>
  <c r="K391" i="5"/>
  <c r="H392" i="5"/>
  <c r="I392" i="5"/>
  <c r="J392" i="5"/>
  <c r="K392" i="5"/>
  <c r="H393" i="5"/>
  <c r="I393" i="5"/>
  <c r="J393" i="5"/>
  <c r="K393" i="5"/>
  <c r="H394" i="5"/>
  <c r="I394" i="5"/>
  <c r="J394" i="5"/>
  <c r="K394" i="5"/>
  <c r="H395" i="5"/>
  <c r="I395" i="5"/>
  <c r="J395" i="5"/>
  <c r="K395" i="5"/>
  <c r="H396" i="5"/>
  <c r="I396" i="5"/>
  <c r="J396" i="5"/>
  <c r="K396" i="5"/>
  <c r="H398" i="5"/>
  <c r="I398" i="5"/>
  <c r="J398" i="5"/>
  <c r="K398" i="5"/>
  <c r="H399" i="5"/>
  <c r="I399" i="5"/>
  <c r="J399" i="5"/>
  <c r="K399" i="5"/>
  <c r="H400" i="5"/>
  <c r="I400" i="5"/>
  <c r="J400" i="5"/>
  <c r="K400" i="5"/>
  <c r="H401" i="5"/>
  <c r="I401" i="5"/>
  <c r="J401" i="5"/>
  <c r="K401" i="5"/>
  <c r="H402" i="5"/>
  <c r="I402" i="5"/>
  <c r="J402" i="5"/>
  <c r="K402" i="5"/>
  <c r="H403" i="5"/>
  <c r="I403" i="5"/>
  <c r="J403" i="5"/>
  <c r="K403" i="5"/>
  <c r="H404" i="5"/>
  <c r="I404" i="5"/>
  <c r="J404" i="5"/>
  <c r="K404" i="5"/>
  <c r="H405" i="5"/>
  <c r="I405" i="5"/>
  <c r="J405" i="5"/>
  <c r="K405" i="5"/>
  <c r="H406" i="5"/>
  <c r="I406" i="5"/>
  <c r="J406" i="5"/>
  <c r="K406" i="5"/>
  <c r="H407" i="5"/>
  <c r="I407" i="5"/>
  <c r="J407" i="5"/>
  <c r="K407" i="5"/>
  <c r="H408" i="5"/>
  <c r="I408" i="5"/>
  <c r="J408" i="5"/>
  <c r="K408" i="5"/>
  <c r="H409" i="5"/>
  <c r="I409" i="5"/>
  <c r="J409" i="5"/>
  <c r="K409" i="5"/>
  <c r="H410" i="5"/>
  <c r="I410" i="5"/>
  <c r="J410" i="5"/>
  <c r="K410" i="5"/>
  <c r="H411" i="5"/>
  <c r="I411" i="5"/>
  <c r="J411" i="5"/>
  <c r="K411" i="5"/>
  <c r="H412" i="5"/>
  <c r="I412" i="5"/>
  <c r="J412" i="5"/>
  <c r="K412" i="5"/>
  <c r="H413" i="5"/>
  <c r="I413" i="5"/>
  <c r="J413" i="5"/>
  <c r="K413" i="5"/>
  <c r="H414" i="5"/>
  <c r="I414" i="5"/>
  <c r="J414" i="5"/>
  <c r="K414" i="5"/>
  <c r="H416" i="5"/>
  <c r="I416" i="5"/>
  <c r="J416" i="5"/>
  <c r="K416" i="5"/>
  <c r="H417" i="5"/>
  <c r="I417" i="5"/>
  <c r="J417" i="5"/>
  <c r="K417" i="5"/>
  <c r="H418" i="5"/>
  <c r="I418" i="5"/>
  <c r="J418" i="5"/>
  <c r="K418" i="5"/>
  <c r="H419" i="5"/>
  <c r="I419" i="5"/>
  <c r="J419" i="5"/>
  <c r="K419" i="5"/>
  <c r="H420" i="5"/>
  <c r="I420" i="5"/>
  <c r="J420" i="5"/>
  <c r="K420" i="5"/>
  <c r="H421" i="5"/>
  <c r="I421" i="5"/>
  <c r="J421" i="5"/>
  <c r="K421" i="5"/>
  <c r="H422" i="5"/>
  <c r="I422" i="5"/>
  <c r="J422" i="5"/>
  <c r="K422" i="5"/>
  <c r="H423" i="5"/>
  <c r="I423" i="5"/>
  <c r="J423" i="5"/>
  <c r="K423" i="5"/>
  <c r="H424" i="5"/>
  <c r="I424" i="5"/>
  <c r="J424" i="5"/>
  <c r="K424" i="5"/>
  <c r="H425" i="5"/>
  <c r="I425" i="5"/>
  <c r="J425" i="5"/>
  <c r="K425" i="5"/>
  <c r="H426" i="5"/>
  <c r="I426" i="5"/>
  <c r="J426" i="5"/>
  <c r="K426" i="5"/>
  <c r="H427" i="5"/>
  <c r="I427" i="5"/>
  <c r="J427" i="5"/>
  <c r="K427" i="5"/>
  <c r="H428" i="5"/>
  <c r="I428" i="5"/>
  <c r="J428" i="5"/>
  <c r="K428" i="5"/>
  <c r="H429" i="5"/>
  <c r="I429" i="5"/>
  <c r="J429" i="5"/>
  <c r="K429" i="5"/>
  <c r="H430" i="5"/>
  <c r="I430" i="5"/>
  <c r="J430" i="5"/>
  <c r="K430" i="5"/>
  <c r="H431" i="5"/>
  <c r="I431" i="5"/>
  <c r="J431" i="5"/>
  <c r="K431" i="5"/>
  <c r="H432" i="5"/>
  <c r="I432" i="5"/>
  <c r="J432" i="5"/>
  <c r="K432" i="5"/>
  <c r="H433" i="5"/>
  <c r="I433" i="5"/>
  <c r="J433" i="5"/>
  <c r="K433" i="5"/>
  <c r="H434" i="5"/>
  <c r="I434" i="5"/>
  <c r="J434" i="5"/>
  <c r="K434" i="5"/>
  <c r="H435" i="5"/>
  <c r="I435" i="5"/>
  <c r="J435" i="5"/>
  <c r="K435" i="5"/>
  <c r="H436" i="5"/>
  <c r="I436" i="5"/>
  <c r="J436" i="5"/>
  <c r="K436" i="5"/>
  <c r="H437" i="5"/>
  <c r="I437" i="5"/>
  <c r="J437" i="5"/>
  <c r="K437" i="5"/>
  <c r="H438" i="5"/>
  <c r="I438" i="5"/>
  <c r="J438" i="5"/>
  <c r="K438" i="5"/>
  <c r="H439" i="5"/>
  <c r="I439" i="5"/>
  <c r="J439" i="5"/>
  <c r="K439" i="5"/>
  <c r="H440" i="5"/>
  <c r="I440" i="5"/>
  <c r="J440" i="5"/>
  <c r="K440" i="5"/>
  <c r="H441" i="5"/>
  <c r="I441" i="5"/>
  <c r="J441" i="5"/>
  <c r="K441" i="5"/>
  <c r="H442" i="5"/>
  <c r="I442" i="5"/>
  <c r="J442" i="5"/>
  <c r="K442" i="5"/>
  <c r="H443" i="5"/>
  <c r="I443" i="5"/>
  <c r="J443" i="5"/>
  <c r="K443" i="5"/>
  <c r="H444" i="5"/>
  <c r="I444" i="5"/>
  <c r="J444" i="5"/>
  <c r="K444" i="5"/>
  <c r="H445" i="5"/>
  <c r="I445" i="5"/>
  <c r="J445" i="5"/>
  <c r="K445" i="5"/>
  <c r="H446" i="5"/>
  <c r="I446" i="5"/>
  <c r="J446" i="5"/>
  <c r="K446" i="5"/>
  <c r="H447" i="5"/>
  <c r="I447" i="5"/>
  <c r="J447" i="5"/>
  <c r="K447" i="5"/>
  <c r="H448" i="5"/>
  <c r="I448" i="5"/>
  <c r="J448" i="5"/>
  <c r="K448" i="5"/>
  <c r="H449" i="5"/>
  <c r="I449" i="5"/>
  <c r="J449" i="5"/>
  <c r="K449" i="5"/>
  <c r="H450" i="5"/>
  <c r="I450" i="5"/>
  <c r="J450" i="5"/>
  <c r="K450" i="5"/>
  <c r="H451" i="5"/>
  <c r="I451" i="5"/>
  <c r="J451" i="5"/>
  <c r="K451" i="5"/>
  <c r="H452" i="5"/>
  <c r="I452" i="5"/>
  <c r="J452" i="5"/>
  <c r="K452" i="5"/>
  <c r="H453" i="5"/>
  <c r="I453" i="5"/>
  <c r="J453" i="5"/>
  <c r="K453" i="5"/>
  <c r="H454" i="5"/>
  <c r="I454" i="5"/>
  <c r="J454" i="5"/>
  <c r="K454" i="5"/>
  <c r="H455" i="5"/>
  <c r="I455" i="5"/>
  <c r="J455" i="5"/>
  <c r="K455" i="5"/>
  <c r="H456" i="5"/>
  <c r="I456" i="5"/>
  <c r="J456" i="5"/>
  <c r="K456" i="5"/>
  <c r="H458" i="5"/>
  <c r="I458" i="5"/>
  <c r="J458" i="5"/>
  <c r="K458" i="5"/>
  <c r="H459" i="5"/>
  <c r="I459" i="5"/>
  <c r="J459" i="5"/>
  <c r="K459" i="5"/>
  <c r="H460" i="5"/>
  <c r="I460" i="5"/>
  <c r="J460" i="5"/>
  <c r="K460" i="5"/>
  <c r="H461" i="5"/>
  <c r="I461" i="5"/>
  <c r="J461" i="5"/>
  <c r="K461" i="5"/>
  <c r="H462" i="5"/>
  <c r="I462" i="5"/>
  <c r="J462" i="5"/>
  <c r="K462" i="5"/>
  <c r="H463" i="5"/>
  <c r="I463" i="5"/>
  <c r="J463" i="5"/>
  <c r="K463" i="5"/>
  <c r="H464" i="5"/>
  <c r="I464" i="5"/>
  <c r="J464" i="5"/>
  <c r="K464" i="5"/>
  <c r="H465" i="5"/>
  <c r="I465" i="5"/>
  <c r="J465" i="5"/>
  <c r="K465" i="5"/>
  <c r="H466" i="5"/>
  <c r="I466" i="5"/>
  <c r="J466" i="5"/>
  <c r="K466" i="5"/>
  <c r="H467" i="5"/>
  <c r="I467" i="5"/>
  <c r="J467" i="5"/>
  <c r="K467" i="5"/>
  <c r="H468" i="5"/>
  <c r="I468" i="5"/>
  <c r="J468" i="5"/>
  <c r="K468" i="5"/>
  <c r="H469" i="5"/>
  <c r="I469" i="5"/>
  <c r="J469" i="5"/>
  <c r="K469" i="5"/>
  <c r="H470" i="5"/>
  <c r="I470" i="5"/>
  <c r="J470" i="5"/>
  <c r="K470" i="5"/>
  <c r="H471" i="5"/>
  <c r="I471" i="5"/>
  <c r="J471" i="5"/>
  <c r="K471" i="5"/>
  <c r="H472" i="5"/>
  <c r="I472" i="5"/>
  <c r="J472" i="5"/>
  <c r="K472" i="5"/>
  <c r="H473" i="5"/>
  <c r="I473" i="5"/>
  <c r="J473" i="5"/>
  <c r="K473" i="5"/>
  <c r="H474" i="5"/>
  <c r="I474" i="5"/>
  <c r="J474" i="5"/>
  <c r="K474" i="5"/>
  <c r="H475" i="5"/>
  <c r="I475" i="5"/>
  <c r="J475" i="5"/>
  <c r="K475" i="5"/>
  <c r="H476" i="5"/>
  <c r="I476" i="5"/>
  <c r="J476" i="5"/>
  <c r="K476" i="5"/>
  <c r="H477" i="5"/>
  <c r="I477" i="5"/>
  <c r="J477" i="5"/>
  <c r="K477" i="5"/>
  <c r="H478" i="5"/>
  <c r="I478" i="5"/>
  <c r="J478" i="5"/>
  <c r="K478" i="5"/>
  <c r="H480" i="5"/>
  <c r="I480" i="5"/>
  <c r="J480" i="5"/>
  <c r="K480" i="5"/>
  <c r="H481" i="5"/>
  <c r="I481" i="5"/>
  <c r="J481" i="5"/>
  <c r="K481" i="5"/>
  <c r="H482" i="5"/>
  <c r="I482" i="5"/>
  <c r="J482" i="5"/>
  <c r="K482" i="5"/>
  <c r="H483" i="5"/>
  <c r="I483" i="5"/>
  <c r="J483" i="5"/>
  <c r="K483" i="5"/>
  <c r="H484" i="5"/>
  <c r="I484" i="5"/>
  <c r="J484" i="5"/>
  <c r="K484" i="5"/>
  <c r="H485" i="5"/>
  <c r="I485" i="5"/>
  <c r="J485" i="5"/>
  <c r="K485" i="5"/>
  <c r="H486" i="5"/>
  <c r="I486" i="5"/>
  <c r="J486" i="5"/>
  <c r="K486" i="5"/>
  <c r="H488" i="5"/>
  <c r="I488" i="5"/>
  <c r="J488" i="5"/>
  <c r="K488" i="5"/>
  <c r="H489" i="5"/>
  <c r="I489" i="5"/>
  <c r="J489" i="5"/>
  <c r="K489" i="5"/>
  <c r="H491" i="5"/>
  <c r="I491" i="5"/>
  <c r="J491" i="5"/>
  <c r="K491" i="5"/>
  <c r="H492" i="5"/>
  <c r="I492" i="5"/>
  <c r="J492" i="5"/>
  <c r="K492" i="5"/>
  <c r="H493" i="5"/>
  <c r="I493" i="5"/>
  <c r="J493" i="5"/>
  <c r="K493" i="5"/>
  <c r="H494" i="5"/>
  <c r="I494" i="5"/>
  <c r="J494" i="5"/>
  <c r="K494" i="5"/>
  <c r="H495" i="5"/>
  <c r="I495" i="5"/>
  <c r="J495" i="5"/>
  <c r="K495" i="5"/>
  <c r="H496" i="5"/>
  <c r="I496" i="5"/>
  <c r="J496" i="5"/>
  <c r="K496" i="5"/>
  <c r="H497" i="5"/>
  <c r="I497" i="5"/>
  <c r="J497" i="5"/>
  <c r="K497" i="5"/>
  <c r="H498" i="5"/>
  <c r="I498" i="5"/>
  <c r="J498" i="5"/>
  <c r="K498" i="5"/>
  <c r="H499" i="5"/>
  <c r="I499" i="5"/>
  <c r="J499" i="5"/>
  <c r="K499" i="5"/>
  <c r="H500" i="5"/>
  <c r="I500" i="5"/>
  <c r="J500" i="5"/>
  <c r="K500" i="5"/>
  <c r="H501" i="5"/>
  <c r="I501" i="5"/>
  <c r="J501" i="5"/>
  <c r="K501" i="5"/>
  <c r="H502" i="5"/>
  <c r="I502" i="5"/>
  <c r="J502" i="5"/>
  <c r="K502" i="5"/>
  <c r="H503" i="5"/>
  <c r="I503" i="5"/>
  <c r="J503" i="5"/>
  <c r="K503" i="5"/>
  <c r="H504" i="5"/>
  <c r="I504" i="5"/>
  <c r="J504" i="5"/>
  <c r="K504" i="5"/>
  <c r="H505" i="5"/>
  <c r="I505" i="5"/>
  <c r="J505" i="5"/>
  <c r="K505" i="5"/>
  <c r="H506" i="5"/>
  <c r="I506" i="5"/>
  <c r="J506" i="5"/>
  <c r="K506" i="5"/>
  <c r="H507" i="5"/>
  <c r="I507" i="5"/>
  <c r="J507" i="5"/>
  <c r="K507" i="5"/>
  <c r="H508" i="5"/>
  <c r="I508" i="5"/>
  <c r="J508" i="5"/>
  <c r="K508" i="5"/>
  <c r="H509" i="5"/>
  <c r="I509" i="5"/>
  <c r="J509" i="5"/>
  <c r="K509" i="5"/>
  <c r="H510" i="5"/>
  <c r="I510" i="5"/>
  <c r="J510" i="5"/>
  <c r="K510" i="5"/>
  <c r="H512" i="5"/>
  <c r="I512" i="5"/>
  <c r="J512" i="5"/>
  <c r="K512" i="5"/>
  <c r="H513" i="5"/>
  <c r="I513" i="5"/>
  <c r="J513" i="5"/>
  <c r="K513" i="5"/>
  <c r="H514" i="5"/>
  <c r="I514" i="5"/>
  <c r="J514" i="5"/>
  <c r="K514" i="5"/>
  <c r="H515" i="5"/>
  <c r="I515" i="5"/>
  <c r="J515" i="5"/>
  <c r="K515" i="5"/>
  <c r="H516" i="5"/>
  <c r="I516" i="5"/>
  <c r="J516" i="5"/>
  <c r="K516" i="5"/>
  <c r="H517" i="5"/>
  <c r="I517" i="5"/>
  <c r="J517" i="5"/>
  <c r="K517" i="5"/>
  <c r="H518" i="5"/>
  <c r="I518" i="5"/>
  <c r="J518" i="5"/>
  <c r="K518" i="5"/>
  <c r="H519" i="5"/>
  <c r="I519" i="5"/>
  <c r="J519" i="5"/>
  <c r="K519" i="5"/>
  <c r="H520" i="5"/>
  <c r="I520" i="5"/>
  <c r="J520" i="5"/>
  <c r="K520" i="5"/>
  <c r="H521" i="5"/>
  <c r="I521" i="5"/>
  <c r="J521" i="5"/>
  <c r="K521" i="5"/>
  <c r="H522" i="5"/>
  <c r="I522" i="5"/>
  <c r="J522" i="5"/>
  <c r="K522" i="5"/>
  <c r="H523" i="5"/>
  <c r="I523" i="5"/>
  <c r="J523" i="5"/>
  <c r="K523" i="5"/>
  <c r="H524" i="5"/>
  <c r="I524" i="5"/>
  <c r="J524" i="5"/>
  <c r="K524" i="5"/>
  <c r="H525" i="5"/>
  <c r="I525" i="5"/>
  <c r="J525" i="5"/>
  <c r="K525" i="5"/>
  <c r="H526" i="5"/>
  <c r="I526" i="5"/>
  <c r="J526" i="5"/>
  <c r="K526" i="5"/>
  <c r="H528" i="5"/>
  <c r="I528" i="5"/>
  <c r="J528" i="5"/>
  <c r="K528" i="5"/>
  <c r="H529" i="5"/>
  <c r="I529" i="5"/>
  <c r="J529" i="5"/>
  <c r="K529" i="5"/>
  <c r="H530" i="5"/>
  <c r="I530" i="5"/>
  <c r="J530" i="5"/>
  <c r="K530" i="5"/>
  <c r="H531" i="5"/>
  <c r="I531" i="5"/>
  <c r="J531" i="5"/>
  <c r="K531" i="5"/>
  <c r="H532" i="5"/>
  <c r="I532" i="5"/>
  <c r="J532" i="5"/>
  <c r="K532" i="5"/>
  <c r="H533" i="5"/>
  <c r="I533" i="5"/>
  <c r="J533" i="5"/>
  <c r="K533" i="5"/>
  <c r="H534" i="5"/>
  <c r="I534" i="5"/>
  <c r="J534" i="5"/>
  <c r="K534" i="5"/>
  <c r="H535" i="5"/>
  <c r="I535" i="5"/>
  <c r="J535" i="5"/>
  <c r="K535" i="5"/>
  <c r="H536" i="5"/>
  <c r="I536" i="5"/>
  <c r="J536" i="5"/>
  <c r="K536" i="5"/>
  <c r="H537" i="5"/>
  <c r="I537" i="5"/>
  <c r="J537" i="5"/>
  <c r="K537" i="5"/>
  <c r="H539" i="5"/>
  <c r="I539" i="5"/>
  <c r="J539" i="5"/>
  <c r="K539" i="5"/>
  <c r="H540" i="5"/>
  <c r="I540" i="5"/>
  <c r="J540" i="5"/>
  <c r="K540" i="5"/>
  <c r="H541" i="5"/>
  <c r="I541" i="5"/>
  <c r="J541" i="5"/>
  <c r="K541" i="5"/>
  <c r="H542" i="5"/>
  <c r="I542" i="5"/>
  <c r="J542" i="5"/>
  <c r="K542" i="5"/>
  <c r="H543" i="5"/>
  <c r="I543" i="5"/>
  <c r="J543" i="5"/>
  <c r="K543" i="5"/>
  <c r="H544" i="5"/>
  <c r="I544" i="5"/>
  <c r="J544" i="5"/>
  <c r="K544" i="5"/>
  <c r="H545" i="5"/>
  <c r="I545" i="5"/>
  <c r="J545" i="5"/>
  <c r="K545" i="5"/>
  <c r="H546" i="5"/>
  <c r="I546" i="5"/>
  <c r="J546" i="5"/>
  <c r="K546" i="5"/>
  <c r="H547" i="5"/>
  <c r="I547" i="5"/>
  <c r="J547" i="5"/>
  <c r="K547" i="5"/>
  <c r="H548" i="5"/>
  <c r="I548" i="5"/>
  <c r="J548" i="5"/>
  <c r="K548" i="5"/>
  <c r="H549" i="5"/>
  <c r="I549" i="5"/>
  <c r="J549" i="5"/>
  <c r="K549" i="5"/>
  <c r="H550" i="5"/>
  <c r="I550" i="5"/>
  <c r="J550" i="5"/>
  <c r="K550" i="5"/>
  <c r="H551" i="5"/>
  <c r="I551" i="5"/>
  <c r="J551" i="5"/>
  <c r="K551" i="5"/>
  <c r="H552" i="5"/>
  <c r="I552" i="5"/>
  <c r="J552" i="5"/>
  <c r="K552" i="5"/>
  <c r="H553" i="5"/>
  <c r="I553" i="5"/>
  <c r="J553" i="5"/>
  <c r="K553" i="5"/>
  <c r="H554" i="5"/>
  <c r="I554" i="5"/>
  <c r="J554" i="5"/>
  <c r="K554" i="5"/>
  <c r="H555" i="5"/>
  <c r="I555" i="5"/>
  <c r="J555" i="5"/>
  <c r="K555" i="5"/>
  <c r="H556" i="5"/>
  <c r="I556" i="5"/>
  <c r="J556" i="5"/>
  <c r="K556" i="5"/>
  <c r="H557" i="5"/>
  <c r="I557" i="5"/>
  <c r="J557" i="5"/>
  <c r="K557" i="5"/>
  <c r="H558" i="5"/>
  <c r="I558" i="5"/>
  <c r="J558" i="5"/>
  <c r="K558" i="5"/>
  <c r="H559" i="5"/>
  <c r="I559" i="5"/>
  <c r="J559" i="5"/>
  <c r="K559" i="5"/>
  <c r="H560" i="5"/>
  <c r="I560" i="5"/>
  <c r="J560" i="5"/>
  <c r="K560" i="5"/>
  <c r="H561" i="5"/>
  <c r="I561" i="5"/>
  <c r="J561" i="5"/>
  <c r="K561" i="5"/>
  <c r="H562" i="5"/>
  <c r="I562" i="5"/>
  <c r="J562" i="5"/>
  <c r="K562" i="5"/>
  <c r="H563" i="5"/>
  <c r="I563" i="5"/>
  <c r="J563" i="5"/>
  <c r="K563" i="5"/>
  <c r="H564" i="5"/>
  <c r="I564" i="5"/>
  <c r="J564" i="5"/>
  <c r="K564" i="5"/>
  <c r="H565" i="5"/>
  <c r="I565" i="5"/>
  <c r="J565" i="5"/>
  <c r="K565" i="5"/>
  <c r="H566" i="5"/>
  <c r="I566" i="5"/>
  <c r="J566" i="5"/>
  <c r="K566" i="5"/>
  <c r="H567" i="5"/>
  <c r="I567" i="5"/>
  <c r="J567" i="5"/>
  <c r="K567" i="5"/>
  <c r="H568" i="5"/>
  <c r="I568" i="5"/>
  <c r="J568" i="5"/>
  <c r="K568" i="5"/>
  <c r="H569" i="5"/>
  <c r="I569" i="5"/>
  <c r="J569" i="5"/>
  <c r="K569" i="5"/>
  <c r="H570" i="5"/>
  <c r="I570" i="5"/>
  <c r="J570" i="5"/>
  <c r="K570" i="5"/>
  <c r="H571" i="5"/>
  <c r="I571" i="5"/>
  <c r="J571" i="5"/>
  <c r="K571" i="5"/>
  <c r="H572" i="5"/>
  <c r="I572" i="5"/>
  <c r="J572" i="5"/>
  <c r="K572" i="5"/>
  <c r="H573" i="5"/>
  <c r="I573" i="5"/>
  <c r="J573" i="5"/>
  <c r="K573" i="5"/>
  <c r="H574" i="5"/>
  <c r="I574" i="5"/>
  <c r="J574" i="5"/>
  <c r="K574" i="5"/>
  <c r="H575" i="5"/>
  <c r="I575" i="5"/>
  <c r="J575" i="5"/>
  <c r="K575" i="5"/>
  <c r="H576" i="5"/>
  <c r="I576" i="5"/>
  <c r="J576" i="5"/>
  <c r="K576" i="5"/>
  <c r="H577" i="5"/>
  <c r="I577" i="5"/>
  <c r="J577" i="5"/>
  <c r="K577" i="5"/>
  <c r="H578" i="5"/>
  <c r="I578" i="5"/>
  <c r="J578" i="5"/>
  <c r="K578" i="5"/>
  <c r="H579" i="5"/>
  <c r="I579" i="5"/>
  <c r="J579" i="5"/>
  <c r="K579" i="5"/>
  <c r="H580" i="5"/>
  <c r="I580" i="5"/>
  <c r="J580" i="5"/>
  <c r="K580" i="5"/>
  <c r="H581" i="5"/>
  <c r="I581" i="5"/>
  <c r="J581" i="5"/>
  <c r="K581" i="5"/>
  <c r="H582" i="5"/>
  <c r="I582" i="5"/>
  <c r="J582" i="5"/>
  <c r="K582" i="5"/>
  <c r="H583" i="5"/>
  <c r="I583" i="5"/>
  <c r="J583" i="5"/>
  <c r="K583" i="5"/>
  <c r="H584" i="5"/>
  <c r="I584" i="5"/>
  <c r="J584" i="5"/>
  <c r="K584" i="5"/>
  <c r="H585" i="5"/>
  <c r="I585" i="5"/>
  <c r="J585" i="5"/>
  <c r="K585" i="5"/>
  <c r="H586" i="5"/>
  <c r="I586" i="5"/>
  <c r="J586" i="5"/>
  <c r="K586" i="5"/>
  <c r="H587" i="5"/>
  <c r="I587" i="5"/>
  <c r="J587" i="5"/>
  <c r="K587" i="5"/>
  <c r="H588" i="5"/>
  <c r="I588" i="5"/>
  <c r="J588" i="5"/>
  <c r="K588" i="5"/>
  <c r="H589" i="5"/>
  <c r="I589" i="5"/>
  <c r="J589" i="5"/>
  <c r="K589" i="5"/>
  <c r="H590" i="5"/>
  <c r="I590" i="5"/>
  <c r="J590" i="5"/>
  <c r="K590" i="5"/>
  <c r="H591" i="5"/>
  <c r="I591" i="5"/>
  <c r="J591" i="5"/>
  <c r="K591" i="5"/>
  <c r="H592" i="5"/>
  <c r="I592" i="5"/>
  <c r="J592" i="5"/>
  <c r="K592" i="5"/>
  <c r="H593" i="5"/>
  <c r="I593" i="5"/>
  <c r="J593" i="5"/>
  <c r="K593" i="5"/>
  <c r="H594" i="5"/>
  <c r="I594" i="5"/>
  <c r="J594" i="5"/>
  <c r="K594" i="5"/>
  <c r="H595" i="5"/>
  <c r="I595" i="5"/>
  <c r="J595" i="5"/>
  <c r="K595" i="5"/>
  <c r="H596" i="5"/>
  <c r="I596" i="5"/>
  <c r="J596" i="5"/>
  <c r="K596" i="5"/>
  <c r="H597" i="5"/>
  <c r="I597" i="5"/>
  <c r="J597" i="5"/>
  <c r="K597" i="5"/>
  <c r="H598" i="5"/>
  <c r="I598" i="5"/>
  <c r="J598" i="5"/>
  <c r="K598" i="5"/>
  <c r="H599" i="5"/>
  <c r="I599" i="5"/>
  <c r="J599" i="5"/>
  <c r="K599" i="5"/>
  <c r="H600" i="5"/>
  <c r="I600" i="5"/>
  <c r="J600" i="5"/>
  <c r="K600" i="5"/>
  <c r="H601" i="5"/>
  <c r="I601" i="5"/>
  <c r="J601" i="5"/>
  <c r="K601" i="5"/>
  <c r="H602" i="5"/>
  <c r="I602" i="5"/>
  <c r="J602" i="5"/>
  <c r="K602" i="5"/>
  <c r="H603" i="5"/>
  <c r="I603" i="5"/>
  <c r="J603" i="5"/>
  <c r="K603" i="5"/>
  <c r="H604" i="5"/>
  <c r="I604" i="5"/>
  <c r="J604" i="5"/>
  <c r="K604" i="5"/>
  <c r="H605" i="5"/>
  <c r="I605" i="5"/>
  <c r="J605" i="5"/>
  <c r="K605" i="5"/>
  <c r="H606" i="5"/>
  <c r="I606" i="5"/>
  <c r="J606" i="5"/>
  <c r="K606" i="5"/>
  <c r="H607" i="5"/>
  <c r="I607" i="5"/>
  <c r="J607" i="5"/>
  <c r="K607" i="5"/>
  <c r="H608" i="5"/>
  <c r="I608" i="5"/>
  <c r="J608" i="5"/>
  <c r="K608" i="5"/>
  <c r="H609" i="5"/>
  <c r="I609" i="5"/>
  <c r="J609" i="5"/>
  <c r="K609" i="5"/>
  <c r="H610" i="5"/>
  <c r="I610" i="5"/>
  <c r="J610" i="5"/>
  <c r="K610" i="5"/>
  <c r="H611" i="5"/>
  <c r="I611" i="5"/>
  <c r="J611" i="5"/>
  <c r="K611" i="5"/>
  <c r="H612" i="5"/>
  <c r="I612" i="5"/>
  <c r="J612" i="5"/>
  <c r="K612" i="5"/>
  <c r="H613" i="5"/>
  <c r="I613" i="5"/>
  <c r="J613" i="5"/>
  <c r="K613" i="5"/>
  <c r="H614" i="5"/>
  <c r="I614" i="5"/>
  <c r="J614" i="5"/>
  <c r="K614" i="5"/>
  <c r="H615" i="5"/>
  <c r="I615" i="5"/>
  <c r="J615" i="5"/>
  <c r="K615" i="5"/>
  <c r="H616" i="5"/>
  <c r="I616" i="5"/>
  <c r="J616" i="5"/>
  <c r="K616" i="5"/>
  <c r="H618" i="5"/>
  <c r="I618" i="5"/>
  <c r="J618" i="5"/>
  <c r="K618" i="5"/>
  <c r="H619" i="5"/>
  <c r="I619" i="5"/>
  <c r="J619" i="5"/>
  <c r="K619" i="5"/>
  <c r="H620" i="5"/>
  <c r="I620" i="5"/>
  <c r="J620" i="5"/>
  <c r="K620" i="5"/>
  <c r="H621" i="5"/>
  <c r="I621" i="5"/>
  <c r="J621" i="5"/>
  <c r="K621" i="5"/>
  <c r="H622" i="5"/>
  <c r="I622" i="5"/>
  <c r="J622" i="5"/>
  <c r="K622" i="5"/>
  <c r="H623" i="5"/>
  <c r="I623" i="5"/>
  <c r="J623" i="5"/>
  <c r="K623" i="5"/>
  <c r="H624" i="5"/>
  <c r="I624" i="5"/>
  <c r="J624" i="5"/>
  <c r="K624" i="5"/>
  <c r="H625" i="5"/>
  <c r="I625" i="5"/>
  <c r="J625" i="5"/>
  <c r="K625" i="5"/>
  <c r="H626" i="5"/>
  <c r="I626" i="5"/>
  <c r="J626" i="5"/>
  <c r="K626" i="5"/>
  <c r="H627" i="5"/>
  <c r="I627" i="5"/>
  <c r="J627" i="5"/>
  <c r="K627" i="5"/>
  <c r="H628" i="5"/>
  <c r="I628" i="5"/>
  <c r="J628" i="5"/>
  <c r="K628" i="5"/>
  <c r="H629" i="5"/>
  <c r="I629" i="5"/>
  <c r="J629" i="5"/>
  <c r="K629" i="5"/>
  <c r="H630" i="5"/>
  <c r="I630" i="5"/>
  <c r="J630" i="5"/>
  <c r="K630" i="5"/>
  <c r="H631" i="5"/>
  <c r="I631" i="5"/>
  <c r="J631" i="5"/>
  <c r="K631" i="5"/>
  <c r="H632" i="5"/>
  <c r="I632" i="5"/>
  <c r="J632" i="5"/>
  <c r="K632" i="5"/>
  <c r="H633" i="5"/>
  <c r="I633" i="5"/>
  <c r="J633" i="5"/>
  <c r="K633" i="5"/>
  <c r="H634" i="5"/>
  <c r="I634" i="5"/>
  <c r="J634" i="5"/>
  <c r="K634" i="5"/>
  <c r="H636" i="5"/>
  <c r="I636" i="5"/>
  <c r="J636" i="5"/>
  <c r="K636" i="5"/>
  <c r="H637" i="5"/>
  <c r="I637" i="5"/>
  <c r="J637" i="5"/>
  <c r="K637" i="5"/>
  <c r="H639" i="5"/>
  <c r="I639" i="5"/>
  <c r="J639" i="5"/>
  <c r="K639" i="5"/>
  <c r="H640" i="5"/>
  <c r="I640" i="5"/>
  <c r="J640" i="5"/>
  <c r="K640" i="5"/>
  <c r="H641" i="5"/>
  <c r="I641" i="5"/>
  <c r="J641" i="5"/>
  <c r="K641" i="5"/>
  <c r="H642" i="5"/>
  <c r="I642" i="5"/>
  <c r="J642" i="5"/>
  <c r="K642" i="5"/>
  <c r="H643" i="5"/>
  <c r="I643" i="5"/>
  <c r="J643" i="5"/>
  <c r="K643" i="5"/>
  <c r="H644" i="5"/>
  <c r="I644" i="5"/>
  <c r="J644" i="5"/>
  <c r="K644" i="5"/>
  <c r="H6" i="5"/>
  <c r="I6" i="5"/>
  <c r="J6" i="5"/>
  <c r="K6" i="5"/>
  <c r="H7" i="5"/>
  <c r="I7" i="5"/>
  <c r="J7" i="5"/>
  <c r="K7" i="5"/>
  <c r="H8" i="5"/>
  <c r="I8" i="5"/>
  <c r="J8" i="5"/>
  <c r="K8" i="5"/>
  <c r="H9" i="5"/>
  <c r="I9" i="5"/>
  <c r="J9" i="5"/>
  <c r="K9" i="5"/>
  <c r="H10" i="5"/>
  <c r="I10" i="5"/>
  <c r="J10" i="5"/>
  <c r="K10" i="5"/>
  <c r="H11" i="5"/>
  <c r="I11" i="5"/>
  <c r="J11" i="5"/>
  <c r="K11" i="5"/>
  <c r="H12" i="5"/>
  <c r="I12" i="5"/>
  <c r="J12" i="5"/>
  <c r="K12" i="5"/>
  <c r="H13" i="5"/>
  <c r="I13" i="5"/>
  <c r="J13" i="5"/>
  <c r="K13" i="5"/>
  <c r="H14" i="5"/>
  <c r="I14" i="5"/>
  <c r="J14" i="5"/>
  <c r="K14" i="5"/>
  <c r="H15" i="5"/>
  <c r="I15" i="5"/>
  <c r="J15" i="5"/>
  <c r="K15" i="5"/>
  <c r="H16" i="5"/>
  <c r="I16" i="5"/>
  <c r="J16" i="5"/>
  <c r="K16" i="5"/>
  <c r="H17" i="5"/>
  <c r="I17" i="5"/>
  <c r="J17" i="5"/>
  <c r="K17" i="5"/>
  <c r="H18" i="5"/>
  <c r="I18" i="5"/>
  <c r="J18" i="5"/>
  <c r="K18" i="5"/>
  <c r="H19" i="5"/>
  <c r="I19" i="5"/>
  <c r="J19" i="5"/>
  <c r="K19" i="5"/>
  <c r="H20" i="5"/>
  <c r="I20" i="5"/>
  <c r="J20" i="5"/>
  <c r="K20" i="5"/>
  <c r="H21" i="5"/>
  <c r="I21" i="5"/>
  <c r="J21" i="5"/>
  <c r="K21" i="5"/>
  <c r="H22" i="5"/>
  <c r="I22" i="5"/>
  <c r="J22" i="5"/>
  <c r="K22" i="5"/>
  <c r="H23" i="5"/>
  <c r="I23" i="5"/>
  <c r="J23" i="5"/>
  <c r="K23" i="5"/>
  <c r="H24" i="5"/>
  <c r="I24" i="5"/>
  <c r="J24" i="5"/>
  <c r="K24" i="5"/>
  <c r="H25" i="5"/>
  <c r="I25" i="5"/>
  <c r="J25" i="5"/>
  <c r="K25" i="5"/>
  <c r="H26" i="5"/>
  <c r="I26" i="5"/>
  <c r="J26" i="5"/>
  <c r="K26" i="5"/>
  <c r="H27" i="5"/>
  <c r="I27" i="5"/>
  <c r="J27" i="5"/>
  <c r="K27" i="5"/>
  <c r="H28" i="5"/>
  <c r="I28" i="5"/>
  <c r="J28" i="5"/>
  <c r="K28" i="5"/>
  <c r="H29" i="5"/>
  <c r="I29" i="5"/>
  <c r="J29" i="5"/>
  <c r="K29" i="5"/>
  <c r="H30" i="5"/>
  <c r="I30" i="5"/>
  <c r="J30" i="5"/>
  <c r="K30" i="5"/>
  <c r="K5" i="5"/>
  <c r="J5" i="5"/>
  <c r="I5" i="5"/>
  <c r="H5" i="5"/>
  <c r="H6" i="4"/>
  <c r="I6" i="4"/>
  <c r="J6" i="4"/>
  <c r="K6" i="4"/>
  <c r="H7" i="4"/>
  <c r="I7" i="4"/>
  <c r="J7" i="4"/>
  <c r="K7" i="4"/>
  <c r="H8" i="4"/>
  <c r="I8" i="4"/>
  <c r="J8" i="4"/>
  <c r="K8" i="4"/>
  <c r="H9" i="4"/>
  <c r="I9" i="4"/>
  <c r="J9" i="4"/>
  <c r="K9" i="4"/>
  <c r="H10" i="4"/>
  <c r="I10" i="4"/>
  <c r="J10" i="4"/>
  <c r="K10" i="4"/>
  <c r="H11" i="4"/>
  <c r="I11" i="4"/>
  <c r="J11" i="4"/>
  <c r="K11" i="4"/>
  <c r="H12" i="4"/>
  <c r="I12" i="4"/>
  <c r="J12" i="4"/>
  <c r="K12" i="4"/>
  <c r="H13" i="4"/>
  <c r="I13" i="4"/>
  <c r="J13" i="4"/>
  <c r="K13" i="4"/>
  <c r="H14" i="4"/>
  <c r="I14" i="4"/>
  <c r="J14" i="4"/>
  <c r="K14" i="4"/>
  <c r="H15" i="4"/>
  <c r="I15" i="4"/>
  <c r="J15" i="4"/>
  <c r="K15" i="4"/>
  <c r="H16" i="4"/>
  <c r="I16" i="4"/>
  <c r="J16" i="4"/>
  <c r="K16" i="4"/>
  <c r="H17" i="4"/>
  <c r="I17" i="4"/>
  <c r="J17" i="4"/>
  <c r="K17" i="4"/>
  <c r="H18" i="4"/>
  <c r="I18" i="4"/>
  <c r="J18" i="4"/>
  <c r="K18" i="4"/>
  <c r="H19" i="4"/>
  <c r="I19" i="4"/>
  <c r="J19" i="4"/>
  <c r="K19" i="4"/>
  <c r="H20" i="4"/>
  <c r="I20" i="4"/>
  <c r="J20" i="4"/>
  <c r="K20" i="4"/>
  <c r="H21" i="4"/>
  <c r="I21" i="4"/>
  <c r="J21" i="4"/>
  <c r="K21" i="4"/>
  <c r="H22" i="4"/>
  <c r="I22" i="4"/>
  <c r="J22" i="4"/>
  <c r="K22" i="4"/>
  <c r="H23" i="4"/>
  <c r="I23" i="4"/>
  <c r="J23" i="4"/>
  <c r="K23" i="4"/>
  <c r="H24" i="4"/>
  <c r="I24" i="4"/>
  <c r="J24" i="4"/>
  <c r="K24" i="4"/>
  <c r="H25" i="4"/>
  <c r="I25" i="4"/>
  <c r="J25" i="4"/>
  <c r="K25" i="4"/>
  <c r="H26" i="4"/>
  <c r="I26" i="4"/>
  <c r="J26" i="4"/>
  <c r="K26" i="4"/>
  <c r="H28" i="4"/>
  <c r="I28" i="4"/>
  <c r="J28" i="4"/>
  <c r="K28" i="4"/>
  <c r="H29" i="4"/>
  <c r="I29" i="4"/>
  <c r="J29" i="4"/>
  <c r="K29" i="4"/>
  <c r="H30" i="4"/>
  <c r="I30" i="4"/>
  <c r="J30" i="4"/>
  <c r="K30" i="4"/>
  <c r="H31" i="4"/>
  <c r="I31" i="4"/>
  <c r="J31" i="4"/>
  <c r="K31" i="4"/>
  <c r="H32" i="4"/>
  <c r="I32" i="4"/>
  <c r="J32" i="4"/>
  <c r="K32" i="4"/>
  <c r="H33" i="4"/>
  <c r="I33" i="4"/>
  <c r="J33" i="4"/>
  <c r="K33" i="4"/>
  <c r="H34" i="4"/>
  <c r="I34" i="4"/>
  <c r="J34" i="4"/>
  <c r="K34" i="4"/>
  <c r="H35" i="4"/>
  <c r="I35" i="4"/>
  <c r="J35" i="4"/>
  <c r="K35" i="4"/>
  <c r="H36" i="4"/>
  <c r="I36" i="4"/>
  <c r="J36" i="4"/>
  <c r="K36" i="4"/>
  <c r="H37" i="4"/>
  <c r="I37" i="4"/>
  <c r="J37" i="4"/>
  <c r="K37" i="4"/>
  <c r="H38" i="4"/>
  <c r="I38" i="4"/>
  <c r="J38" i="4"/>
  <c r="K38" i="4"/>
  <c r="H39" i="4"/>
  <c r="I39" i="4"/>
  <c r="J39" i="4"/>
  <c r="K39" i="4"/>
  <c r="H40" i="4"/>
  <c r="I40" i="4"/>
  <c r="J40" i="4"/>
  <c r="K40" i="4"/>
  <c r="H41" i="4"/>
  <c r="I41" i="4"/>
  <c r="J41" i="4"/>
  <c r="K41" i="4"/>
  <c r="H42" i="4"/>
  <c r="I42" i="4"/>
  <c r="J42" i="4"/>
  <c r="K42" i="4"/>
  <c r="H43" i="4"/>
  <c r="I43" i="4"/>
  <c r="J43" i="4"/>
  <c r="K43" i="4"/>
  <c r="H44" i="4"/>
  <c r="I44" i="4"/>
  <c r="J44" i="4"/>
  <c r="K44" i="4"/>
  <c r="H45" i="4"/>
  <c r="I45" i="4"/>
  <c r="J45" i="4"/>
  <c r="K45" i="4"/>
  <c r="H46" i="4"/>
  <c r="I46" i="4"/>
  <c r="J46" i="4"/>
  <c r="K46" i="4"/>
  <c r="H47" i="4"/>
  <c r="I47" i="4"/>
  <c r="J47" i="4"/>
  <c r="K47" i="4"/>
  <c r="H48" i="4"/>
  <c r="I48" i="4"/>
  <c r="J48" i="4"/>
  <c r="K48" i="4"/>
  <c r="H49" i="4"/>
  <c r="I49" i="4"/>
  <c r="J49" i="4"/>
  <c r="K49" i="4"/>
  <c r="H50" i="4"/>
  <c r="I50" i="4"/>
  <c r="J50" i="4"/>
  <c r="K50" i="4"/>
  <c r="H51" i="4"/>
  <c r="I51" i="4"/>
  <c r="J51" i="4"/>
  <c r="K51" i="4"/>
  <c r="K5" i="4"/>
  <c r="J5" i="4"/>
  <c r="I5" i="4"/>
  <c r="H5" i="4"/>
  <c r="H6" i="3"/>
  <c r="I6" i="3"/>
  <c r="J6" i="3"/>
  <c r="K6" i="3"/>
  <c r="H7" i="3"/>
  <c r="I7" i="3"/>
  <c r="J7" i="3"/>
  <c r="K7" i="3"/>
  <c r="H8" i="3"/>
  <c r="I8" i="3"/>
  <c r="J8" i="3"/>
  <c r="K8" i="3"/>
  <c r="H9" i="3"/>
  <c r="I9" i="3"/>
  <c r="J9" i="3"/>
  <c r="K9" i="3"/>
  <c r="H10" i="3"/>
  <c r="I10" i="3"/>
  <c r="J10" i="3"/>
  <c r="K10" i="3"/>
  <c r="H11" i="3"/>
  <c r="I11" i="3"/>
  <c r="J11" i="3"/>
  <c r="K11" i="3"/>
  <c r="H12" i="3"/>
  <c r="I12" i="3"/>
  <c r="J12" i="3"/>
  <c r="K12" i="3"/>
  <c r="H13" i="3"/>
  <c r="I13" i="3"/>
  <c r="J13" i="3"/>
  <c r="K13" i="3"/>
  <c r="H15" i="3"/>
  <c r="I15" i="3"/>
  <c r="J15" i="3"/>
  <c r="K15" i="3"/>
  <c r="H16" i="3"/>
  <c r="I16" i="3"/>
  <c r="J16" i="3"/>
  <c r="K16" i="3"/>
  <c r="H17" i="3"/>
  <c r="I17" i="3"/>
  <c r="J17" i="3"/>
  <c r="K17" i="3"/>
  <c r="H18" i="3"/>
  <c r="I18" i="3"/>
  <c r="J18" i="3"/>
  <c r="K18" i="3"/>
  <c r="H19" i="3"/>
  <c r="I19" i="3"/>
  <c r="J19" i="3"/>
  <c r="K19" i="3"/>
  <c r="H20" i="3"/>
  <c r="I20" i="3"/>
  <c r="J20" i="3"/>
  <c r="K20" i="3"/>
  <c r="H21" i="3"/>
  <c r="I21" i="3"/>
  <c r="J21" i="3"/>
  <c r="K21" i="3"/>
  <c r="H23" i="3"/>
  <c r="I23" i="3"/>
  <c r="J23" i="3"/>
  <c r="K23" i="3"/>
  <c r="H24" i="3"/>
  <c r="I24" i="3"/>
  <c r="J24" i="3"/>
  <c r="K24" i="3"/>
  <c r="H25" i="3"/>
  <c r="I25" i="3"/>
  <c r="J25" i="3"/>
  <c r="K25" i="3"/>
  <c r="H26" i="3"/>
  <c r="I26" i="3"/>
  <c r="J26" i="3"/>
  <c r="K26" i="3"/>
  <c r="H27" i="3"/>
  <c r="I27" i="3"/>
  <c r="J27" i="3"/>
  <c r="K27" i="3"/>
  <c r="H28" i="3"/>
  <c r="I28" i="3"/>
  <c r="J28" i="3"/>
  <c r="K28" i="3"/>
  <c r="H29" i="3"/>
  <c r="I29" i="3"/>
  <c r="J29" i="3"/>
  <c r="K29" i="3"/>
  <c r="H30" i="3"/>
  <c r="I30" i="3"/>
  <c r="J30" i="3"/>
  <c r="K30" i="3"/>
  <c r="H31" i="3"/>
  <c r="I31" i="3"/>
  <c r="J31" i="3"/>
  <c r="K31" i="3"/>
  <c r="H32" i="3"/>
  <c r="I32" i="3"/>
  <c r="J32" i="3"/>
  <c r="K32" i="3"/>
  <c r="H33" i="3"/>
  <c r="I33" i="3"/>
  <c r="J33" i="3"/>
  <c r="K33" i="3"/>
  <c r="H35" i="3"/>
  <c r="I35" i="3"/>
  <c r="J35" i="3"/>
  <c r="K35" i="3"/>
  <c r="H36" i="3"/>
  <c r="I36" i="3"/>
  <c r="J36" i="3"/>
  <c r="K36" i="3"/>
  <c r="H37" i="3"/>
  <c r="I37" i="3"/>
  <c r="J37" i="3"/>
  <c r="K37" i="3"/>
  <c r="H38" i="3"/>
  <c r="I38" i="3"/>
  <c r="J38" i="3"/>
  <c r="K38" i="3"/>
  <c r="H39" i="3"/>
  <c r="I39" i="3"/>
  <c r="J39" i="3"/>
  <c r="K39" i="3"/>
  <c r="H40" i="3"/>
  <c r="I40" i="3"/>
  <c r="J40" i="3"/>
  <c r="K40" i="3"/>
  <c r="H41" i="3"/>
  <c r="I41" i="3"/>
  <c r="J41" i="3"/>
  <c r="K41" i="3"/>
  <c r="H42" i="3"/>
  <c r="I42" i="3"/>
  <c r="J42" i="3"/>
  <c r="K42" i="3"/>
  <c r="H43" i="3"/>
  <c r="I43" i="3"/>
  <c r="J43" i="3"/>
  <c r="K43" i="3"/>
  <c r="H44" i="3"/>
  <c r="I44" i="3"/>
  <c r="J44" i="3"/>
  <c r="K44" i="3"/>
  <c r="H45" i="3"/>
  <c r="I45" i="3"/>
  <c r="J45" i="3"/>
  <c r="K45" i="3"/>
  <c r="H46" i="3"/>
  <c r="I46" i="3"/>
  <c r="J46" i="3"/>
  <c r="K46" i="3"/>
  <c r="H47" i="3"/>
  <c r="I47" i="3"/>
  <c r="J47" i="3"/>
  <c r="K47" i="3"/>
  <c r="H48" i="3"/>
  <c r="I48" i="3"/>
  <c r="J48" i="3"/>
  <c r="K48" i="3"/>
  <c r="H49" i="3"/>
  <c r="I49" i="3"/>
  <c r="J49" i="3"/>
  <c r="K49" i="3"/>
  <c r="H50" i="3"/>
  <c r="I50" i="3"/>
  <c r="J50" i="3"/>
  <c r="K50" i="3"/>
  <c r="H51" i="3"/>
  <c r="I51" i="3"/>
  <c r="J51" i="3"/>
  <c r="K51" i="3"/>
  <c r="H52" i="3"/>
  <c r="I52" i="3"/>
  <c r="J52" i="3"/>
  <c r="K52" i="3"/>
  <c r="H54" i="3"/>
  <c r="I54" i="3"/>
  <c r="J54" i="3"/>
  <c r="K54" i="3"/>
  <c r="H56" i="3"/>
  <c r="I56" i="3"/>
  <c r="J56" i="3"/>
  <c r="K56" i="3"/>
  <c r="H57" i="3"/>
  <c r="I57" i="3"/>
  <c r="J57" i="3"/>
  <c r="K57" i="3"/>
  <c r="H58" i="3"/>
  <c r="I58" i="3"/>
  <c r="J58" i="3"/>
  <c r="K58" i="3"/>
  <c r="H60" i="3"/>
  <c r="I60" i="3"/>
  <c r="J60" i="3"/>
  <c r="K60" i="3"/>
  <c r="H62" i="3"/>
  <c r="I62" i="3"/>
  <c r="J62" i="3"/>
  <c r="K62" i="3"/>
  <c r="H63" i="3"/>
  <c r="I63" i="3"/>
  <c r="J63" i="3"/>
  <c r="K63" i="3"/>
  <c r="H65" i="3"/>
  <c r="I65" i="3"/>
  <c r="J65" i="3"/>
  <c r="K65" i="3"/>
  <c r="H66" i="3"/>
  <c r="I66" i="3"/>
  <c r="J66" i="3"/>
  <c r="K66" i="3"/>
  <c r="H67" i="3"/>
  <c r="I67" i="3"/>
  <c r="J67" i="3"/>
  <c r="K67" i="3"/>
  <c r="H68" i="3"/>
  <c r="I68" i="3"/>
  <c r="J68" i="3"/>
  <c r="K68" i="3"/>
  <c r="H69" i="3"/>
  <c r="I69" i="3"/>
  <c r="J69" i="3"/>
  <c r="K69" i="3"/>
  <c r="H70" i="3"/>
  <c r="I70" i="3"/>
  <c r="J70" i="3"/>
  <c r="K70" i="3"/>
  <c r="H71" i="3"/>
  <c r="I71" i="3"/>
  <c r="J71" i="3"/>
  <c r="K71" i="3"/>
  <c r="H72" i="3"/>
  <c r="I72" i="3"/>
  <c r="J72" i="3"/>
  <c r="K72" i="3"/>
  <c r="K5" i="3"/>
  <c r="J5" i="3"/>
  <c r="I5" i="3"/>
  <c r="H5" i="3"/>
  <c r="H6" i="2"/>
  <c r="I6" i="2"/>
  <c r="J6" i="2"/>
  <c r="K6" i="2"/>
  <c r="H7" i="2"/>
  <c r="I7" i="2"/>
  <c r="J7" i="2"/>
  <c r="K7" i="2"/>
  <c r="H8" i="2"/>
  <c r="I8" i="2"/>
  <c r="J8" i="2"/>
  <c r="K8" i="2"/>
  <c r="H9" i="2"/>
  <c r="I9" i="2"/>
  <c r="J9" i="2"/>
  <c r="K9" i="2"/>
  <c r="H10" i="2"/>
  <c r="I10" i="2"/>
  <c r="J10" i="2"/>
  <c r="K10" i="2"/>
  <c r="H11" i="2"/>
  <c r="I11" i="2"/>
  <c r="J11" i="2"/>
  <c r="K11" i="2"/>
  <c r="H12" i="2"/>
  <c r="I12" i="2"/>
  <c r="J12" i="2"/>
  <c r="K12" i="2"/>
  <c r="H13" i="2"/>
  <c r="I13" i="2"/>
  <c r="J13" i="2"/>
  <c r="K13" i="2"/>
  <c r="H14" i="2"/>
  <c r="I14" i="2"/>
  <c r="J14" i="2"/>
  <c r="K14" i="2"/>
  <c r="H15" i="2"/>
  <c r="I15" i="2"/>
  <c r="J15" i="2"/>
  <c r="K15" i="2"/>
  <c r="H16" i="2"/>
  <c r="I16" i="2"/>
  <c r="J16" i="2"/>
  <c r="K16" i="2"/>
  <c r="H17" i="2"/>
  <c r="I17" i="2"/>
  <c r="J17" i="2"/>
  <c r="K17" i="2"/>
  <c r="H18" i="2"/>
  <c r="I18" i="2"/>
  <c r="J18" i="2"/>
  <c r="K18" i="2"/>
  <c r="H19" i="2"/>
  <c r="I19" i="2"/>
  <c r="J19" i="2"/>
  <c r="K19" i="2"/>
  <c r="H20" i="2"/>
  <c r="I20" i="2"/>
  <c r="J20" i="2"/>
  <c r="K20" i="2"/>
  <c r="H21" i="2"/>
  <c r="I21" i="2"/>
  <c r="J21" i="2"/>
  <c r="K21" i="2"/>
  <c r="H22" i="2"/>
  <c r="I22" i="2"/>
  <c r="J22" i="2"/>
  <c r="K22" i="2"/>
  <c r="H23" i="2"/>
  <c r="I23" i="2"/>
  <c r="J23" i="2"/>
  <c r="K23" i="2"/>
  <c r="H24" i="2"/>
  <c r="I24" i="2"/>
  <c r="J24" i="2"/>
  <c r="K24" i="2"/>
  <c r="H25" i="2"/>
  <c r="I25" i="2"/>
  <c r="J25" i="2"/>
  <c r="K25" i="2"/>
  <c r="H26" i="2"/>
  <c r="I26" i="2"/>
  <c r="J26" i="2"/>
  <c r="K26" i="2"/>
  <c r="H28" i="2"/>
  <c r="I28" i="2"/>
  <c r="J28" i="2"/>
  <c r="K28" i="2"/>
  <c r="H29" i="2"/>
  <c r="I29" i="2"/>
  <c r="J29" i="2"/>
  <c r="K29" i="2"/>
  <c r="H30" i="2"/>
  <c r="I30" i="2"/>
  <c r="J30" i="2"/>
  <c r="K30" i="2"/>
  <c r="H31" i="2"/>
  <c r="I31" i="2"/>
  <c r="J31" i="2"/>
  <c r="K31" i="2"/>
  <c r="H32" i="2"/>
  <c r="I32" i="2"/>
  <c r="J32" i="2"/>
  <c r="K32" i="2"/>
  <c r="H33" i="2"/>
  <c r="I33" i="2"/>
  <c r="J33" i="2"/>
  <c r="K33" i="2"/>
  <c r="H34" i="2"/>
  <c r="I34" i="2"/>
  <c r="J34" i="2"/>
  <c r="K34" i="2"/>
  <c r="H35" i="2"/>
  <c r="I35" i="2"/>
  <c r="J35" i="2"/>
  <c r="K35" i="2"/>
  <c r="H36" i="2"/>
  <c r="I36" i="2"/>
  <c r="J36" i="2"/>
  <c r="K36" i="2"/>
  <c r="H37" i="2"/>
  <c r="I37" i="2"/>
  <c r="J37" i="2"/>
  <c r="K37" i="2"/>
  <c r="H38" i="2"/>
  <c r="I38" i="2"/>
  <c r="J38" i="2"/>
  <c r="K38" i="2"/>
  <c r="H39" i="2"/>
  <c r="I39" i="2"/>
  <c r="J39" i="2"/>
  <c r="K39" i="2"/>
  <c r="H40" i="2"/>
  <c r="I40" i="2"/>
  <c r="J40" i="2"/>
  <c r="K40" i="2"/>
  <c r="H41" i="2"/>
  <c r="I41" i="2"/>
  <c r="J41" i="2"/>
  <c r="K41" i="2"/>
  <c r="H42" i="2"/>
  <c r="I42" i="2"/>
  <c r="J42" i="2"/>
  <c r="K42" i="2"/>
  <c r="H43" i="2"/>
  <c r="I43" i="2"/>
  <c r="J43" i="2"/>
  <c r="K43" i="2"/>
  <c r="H44" i="2"/>
  <c r="I44" i="2"/>
  <c r="J44" i="2"/>
  <c r="K44" i="2"/>
  <c r="H45" i="2"/>
  <c r="I45" i="2"/>
  <c r="J45" i="2"/>
  <c r="K45" i="2"/>
  <c r="H46" i="2"/>
  <c r="I46" i="2"/>
  <c r="J46" i="2"/>
  <c r="K46" i="2"/>
  <c r="H47" i="2"/>
  <c r="I47" i="2"/>
  <c r="J47" i="2"/>
  <c r="K47" i="2"/>
  <c r="H48" i="2"/>
  <c r="I48" i="2"/>
  <c r="J48" i="2"/>
  <c r="K48" i="2"/>
  <c r="H49" i="2"/>
  <c r="I49" i="2"/>
  <c r="J49" i="2"/>
  <c r="K49" i="2"/>
  <c r="H50" i="2"/>
  <c r="I50" i="2"/>
  <c r="J50" i="2"/>
  <c r="K50" i="2"/>
  <c r="H51" i="2"/>
  <c r="I51" i="2"/>
  <c r="J51" i="2"/>
  <c r="K51" i="2"/>
  <c r="H52" i="2"/>
  <c r="I52" i="2"/>
  <c r="J52" i="2"/>
  <c r="K52" i="2"/>
  <c r="H53" i="2"/>
  <c r="I53" i="2"/>
  <c r="J53" i="2"/>
  <c r="K53" i="2"/>
  <c r="H54" i="2"/>
  <c r="I54" i="2"/>
  <c r="J54" i="2"/>
  <c r="K54" i="2"/>
  <c r="H55" i="2"/>
  <c r="I55" i="2"/>
  <c r="J55" i="2"/>
  <c r="K55" i="2"/>
  <c r="H56" i="2"/>
  <c r="I56" i="2"/>
  <c r="J56" i="2"/>
  <c r="K56" i="2"/>
  <c r="H58" i="2"/>
  <c r="I58" i="2"/>
  <c r="J58" i="2"/>
  <c r="K58" i="2"/>
  <c r="H59" i="2"/>
  <c r="I59" i="2"/>
  <c r="J59" i="2"/>
  <c r="K59" i="2"/>
  <c r="H60" i="2"/>
  <c r="I60" i="2"/>
  <c r="J60" i="2"/>
  <c r="K60" i="2"/>
  <c r="H61" i="2"/>
  <c r="I61" i="2"/>
  <c r="J61" i="2"/>
  <c r="K61" i="2"/>
  <c r="H62" i="2"/>
  <c r="I62" i="2"/>
  <c r="J62" i="2"/>
  <c r="K62" i="2"/>
  <c r="H63" i="2"/>
  <c r="I63" i="2"/>
  <c r="J63" i="2"/>
  <c r="K63" i="2"/>
  <c r="H64" i="2"/>
  <c r="I64" i="2"/>
  <c r="J64" i="2"/>
  <c r="K64" i="2"/>
  <c r="H65" i="2"/>
  <c r="I65" i="2"/>
  <c r="J65" i="2"/>
  <c r="K65" i="2"/>
  <c r="H66" i="2"/>
  <c r="I66" i="2"/>
  <c r="J66" i="2"/>
  <c r="K66" i="2"/>
  <c r="H68" i="2"/>
  <c r="I68" i="2"/>
  <c r="J68" i="2"/>
  <c r="K68" i="2"/>
  <c r="H69" i="2"/>
  <c r="I69" i="2"/>
  <c r="J69" i="2"/>
  <c r="K69" i="2"/>
  <c r="H70" i="2"/>
  <c r="I70" i="2"/>
  <c r="J70" i="2"/>
  <c r="K70" i="2"/>
  <c r="H71" i="2"/>
  <c r="I71" i="2"/>
  <c r="J71" i="2"/>
  <c r="K71" i="2"/>
  <c r="H72" i="2"/>
  <c r="I72" i="2"/>
  <c r="J72" i="2"/>
  <c r="K72" i="2"/>
  <c r="H73" i="2"/>
  <c r="I73" i="2"/>
  <c r="J73" i="2"/>
  <c r="K73" i="2"/>
  <c r="H74" i="2"/>
  <c r="I74" i="2"/>
  <c r="J74" i="2"/>
  <c r="K74" i="2"/>
  <c r="H76" i="2"/>
  <c r="I76" i="2"/>
  <c r="J76" i="2"/>
  <c r="K76" i="2"/>
  <c r="H77" i="2"/>
  <c r="I77" i="2"/>
  <c r="J77" i="2"/>
  <c r="K77" i="2"/>
  <c r="H78" i="2"/>
  <c r="I78" i="2"/>
  <c r="J78" i="2"/>
  <c r="K78" i="2"/>
  <c r="H79" i="2"/>
  <c r="I79" i="2"/>
  <c r="J79" i="2"/>
  <c r="K79" i="2"/>
  <c r="H80" i="2"/>
  <c r="I80" i="2"/>
  <c r="J80" i="2"/>
  <c r="K80" i="2"/>
  <c r="H81" i="2"/>
  <c r="I81" i="2"/>
  <c r="J81" i="2"/>
  <c r="K81" i="2"/>
  <c r="H82" i="2"/>
  <c r="I82" i="2"/>
  <c r="J82" i="2"/>
  <c r="K82" i="2"/>
  <c r="H83" i="2"/>
  <c r="I83" i="2"/>
  <c r="J83" i="2"/>
  <c r="K83" i="2"/>
  <c r="H84" i="2"/>
  <c r="I84" i="2"/>
  <c r="J84" i="2"/>
  <c r="K84" i="2"/>
  <c r="H85" i="2"/>
  <c r="I85" i="2"/>
  <c r="J85" i="2"/>
  <c r="K85" i="2"/>
  <c r="H86" i="2"/>
  <c r="I86" i="2"/>
  <c r="J86" i="2"/>
  <c r="K86" i="2"/>
  <c r="H87" i="2"/>
  <c r="I87" i="2"/>
  <c r="J87" i="2"/>
  <c r="K87" i="2"/>
  <c r="H88" i="2"/>
  <c r="I88" i="2"/>
  <c r="J88" i="2"/>
  <c r="K88" i="2"/>
  <c r="H89" i="2"/>
  <c r="I89" i="2"/>
  <c r="J89" i="2"/>
  <c r="K89" i="2"/>
  <c r="H90" i="2"/>
  <c r="I90" i="2"/>
  <c r="J90" i="2"/>
  <c r="K90" i="2"/>
  <c r="H92" i="2"/>
  <c r="I92" i="2"/>
  <c r="J92" i="2"/>
  <c r="K92" i="2"/>
  <c r="H93" i="2"/>
  <c r="I93" i="2"/>
  <c r="J93" i="2"/>
  <c r="K93" i="2"/>
  <c r="H94" i="2"/>
  <c r="I94" i="2"/>
  <c r="J94" i="2"/>
  <c r="K94" i="2"/>
  <c r="H95" i="2"/>
  <c r="I95" i="2"/>
  <c r="J95" i="2"/>
  <c r="K95" i="2"/>
  <c r="H96" i="2"/>
  <c r="I96" i="2"/>
  <c r="J96" i="2"/>
  <c r="K96" i="2"/>
  <c r="H97" i="2"/>
  <c r="I97" i="2"/>
  <c r="J97" i="2"/>
  <c r="K97" i="2"/>
  <c r="H98" i="2"/>
  <c r="I98" i="2"/>
  <c r="J98" i="2"/>
  <c r="K98" i="2"/>
  <c r="H99" i="2"/>
  <c r="I99" i="2"/>
  <c r="J99" i="2"/>
  <c r="K99" i="2"/>
  <c r="H100" i="2"/>
  <c r="I100" i="2"/>
  <c r="J100" i="2"/>
  <c r="K100" i="2"/>
  <c r="H101" i="2"/>
  <c r="I101" i="2"/>
  <c r="J101" i="2"/>
  <c r="K101" i="2"/>
  <c r="H102" i="2"/>
  <c r="I102" i="2"/>
  <c r="J102" i="2"/>
  <c r="K102" i="2"/>
  <c r="H103" i="2"/>
  <c r="I103" i="2"/>
  <c r="J103" i="2"/>
  <c r="K103" i="2"/>
  <c r="H104" i="2"/>
  <c r="I104" i="2"/>
  <c r="J104" i="2"/>
  <c r="K104" i="2"/>
  <c r="H105" i="2"/>
  <c r="I105" i="2"/>
  <c r="J105" i="2"/>
  <c r="K105" i="2"/>
  <c r="H106" i="2"/>
  <c r="I106" i="2"/>
  <c r="J106" i="2"/>
  <c r="K106" i="2"/>
  <c r="H107" i="2"/>
  <c r="I107" i="2"/>
  <c r="J107" i="2"/>
  <c r="K107" i="2"/>
  <c r="H108" i="2"/>
  <c r="I108" i="2"/>
  <c r="J108" i="2"/>
  <c r="K108" i="2"/>
  <c r="H109" i="2"/>
  <c r="I109" i="2"/>
  <c r="J109" i="2"/>
  <c r="K109" i="2"/>
  <c r="H110" i="2"/>
  <c r="I110" i="2"/>
  <c r="J110" i="2"/>
  <c r="K110" i="2"/>
  <c r="K5" i="2"/>
  <c r="J5" i="2"/>
  <c r="I5" i="2"/>
  <c r="H5" i="2"/>
  <c r="H36" i="1"/>
  <c r="I36" i="1"/>
  <c r="J36" i="1"/>
  <c r="K36" i="1"/>
  <c r="H37" i="1"/>
  <c r="I37" i="1"/>
  <c r="J37" i="1"/>
  <c r="K37" i="1"/>
  <c r="H38" i="1"/>
  <c r="I38" i="1"/>
  <c r="J38" i="1"/>
  <c r="K38" i="1"/>
  <c r="H39" i="1"/>
  <c r="I39" i="1"/>
  <c r="J39" i="1"/>
  <c r="K39" i="1"/>
  <c r="H40" i="1"/>
  <c r="I40" i="1"/>
  <c r="J40" i="1"/>
  <c r="K40" i="1"/>
  <c r="H41" i="1"/>
  <c r="I41" i="1"/>
  <c r="J41" i="1"/>
  <c r="K41" i="1"/>
  <c r="H42" i="1"/>
  <c r="I42" i="1"/>
  <c r="J42" i="1"/>
  <c r="K42" i="1"/>
  <c r="H43" i="1"/>
  <c r="I43" i="1"/>
  <c r="J43" i="1"/>
  <c r="K43" i="1"/>
  <c r="H44" i="1"/>
  <c r="I44" i="1"/>
  <c r="J44" i="1"/>
  <c r="K44" i="1"/>
  <c r="H45" i="1"/>
  <c r="I45" i="1"/>
  <c r="J45" i="1"/>
  <c r="K45" i="1"/>
  <c r="H46" i="1"/>
  <c r="I46" i="1"/>
  <c r="J46" i="1"/>
  <c r="K46" i="1"/>
  <c r="H47" i="1"/>
  <c r="I47" i="1"/>
  <c r="J47" i="1"/>
  <c r="K47" i="1"/>
  <c r="H48" i="1"/>
  <c r="I48" i="1"/>
  <c r="J48" i="1"/>
  <c r="K48" i="1"/>
  <c r="H49" i="1"/>
  <c r="I49" i="1"/>
  <c r="J49" i="1"/>
  <c r="K49" i="1"/>
  <c r="H51" i="1"/>
  <c r="I51" i="1"/>
  <c r="J51" i="1"/>
  <c r="K51" i="1"/>
  <c r="H52" i="1"/>
  <c r="I52" i="1"/>
  <c r="J52" i="1"/>
  <c r="K52" i="1"/>
  <c r="H53" i="1"/>
  <c r="I53" i="1"/>
  <c r="J53" i="1"/>
  <c r="K53" i="1"/>
  <c r="H54" i="1"/>
  <c r="I54" i="1"/>
  <c r="J54" i="1"/>
  <c r="K54" i="1"/>
  <c r="H55" i="1"/>
  <c r="I55" i="1"/>
  <c r="J55" i="1"/>
  <c r="K55" i="1"/>
  <c r="H57" i="1"/>
  <c r="I57" i="1"/>
  <c r="J57" i="1"/>
  <c r="K57" i="1"/>
  <c r="H58" i="1"/>
  <c r="I58" i="1"/>
  <c r="J58" i="1"/>
  <c r="K58" i="1"/>
  <c r="H59" i="1"/>
  <c r="I59" i="1"/>
  <c r="J59" i="1"/>
  <c r="K59" i="1"/>
  <c r="H61" i="1"/>
  <c r="I61" i="1"/>
  <c r="J61" i="1"/>
  <c r="K61" i="1"/>
  <c r="H62" i="1"/>
  <c r="I62" i="1"/>
  <c r="J62" i="1"/>
  <c r="K62" i="1"/>
  <c r="H63" i="1"/>
  <c r="I63" i="1"/>
  <c r="J63" i="1"/>
  <c r="K63" i="1"/>
  <c r="H64" i="1"/>
  <c r="I64" i="1"/>
  <c r="J64" i="1"/>
  <c r="K64" i="1"/>
  <c r="H65" i="1"/>
  <c r="I65" i="1"/>
  <c r="J65" i="1"/>
  <c r="K65" i="1"/>
  <c r="H67" i="1"/>
  <c r="I67" i="1"/>
  <c r="J67" i="1"/>
  <c r="K67" i="1"/>
  <c r="H68" i="1"/>
  <c r="I68" i="1"/>
  <c r="J68" i="1"/>
  <c r="K68" i="1"/>
  <c r="H69" i="1"/>
  <c r="I69" i="1"/>
  <c r="J69" i="1"/>
  <c r="K69" i="1"/>
  <c r="H70" i="1"/>
  <c r="I70" i="1"/>
  <c r="J70" i="1"/>
  <c r="K70" i="1"/>
  <c r="H71" i="1"/>
  <c r="I71" i="1"/>
  <c r="J71" i="1"/>
  <c r="K71" i="1"/>
  <c r="H72" i="1"/>
  <c r="I72" i="1"/>
  <c r="J72" i="1"/>
  <c r="K72" i="1"/>
  <c r="H74" i="1"/>
  <c r="I74" i="1"/>
  <c r="J74" i="1"/>
  <c r="K74" i="1"/>
  <c r="H75" i="1"/>
  <c r="I75" i="1"/>
  <c r="J75" i="1"/>
  <c r="K75" i="1"/>
  <c r="H76" i="1"/>
  <c r="I76" i="1"/>
  <c r="J76" i="1"/>
  <c r="K76" i="1"/>
  <c r="H77" i="1"/>
  <c r="I77" i="1"/>
  <c r="J77" i="1"/>
  <c r="K77" i="1"/>
  <c r="H79" i="1"/>
  <c r="I79" i="1"/>
  <c r="J79" i="1"/>
  <c r="K79" i="1"/>
  <c r="H80" i="1"/>
  <c r="I80" i="1"/>
  <c r="J80" i="1"/>
  <c r="K80" i="1"/>
  <c r="H81" i="1"/>
  <c r="I81" i="1"/>
  <c r="J81" i="1"/>
  <c r="K81" i="1"/>
  <c r="H82" i="1"/>
  <c r="I82" i="1"/>
  <c r="J82" i="1"/>
  <c r="K82" i="1"/>
  <c r="H83" i="1"/>
  <c r="I83" i="1"/>
  <c r="J83" i="1"/>
  <c r="K83" i="1"/>
  <c r="H84" i="1"/>
  <c r="I84" i="1"/>
  <c r="J84" i="1"/>
  <c r="K84" i="1"/>
  <c r="H85" i="1"/>
  <c r="I85" i="1"/>
  <c r="J85" i="1"/>
  <c r="K85" i="1"/>
  <c r="H87" i="1"/>
  <c r="I87" i="1"/>
  <c r="J87" i="1"/>
  <c r="K87" i="1"/>
  <c r="H88" i="1"/>
  <c r="I88" i="1"/>
  <c r="J88" i="1"/>
  <c r="K88" i="1"/>
  <c r="H89" i="1"/>
  <c r="I89" i="1"/>
  <c r="J89" i="1"/>
  <c r="K89" i="1"/>
  <c r="H90" i="1"/>
  <c r="I90" i="1"/>
  <c r="J90" i="1"/>
  <c r="K90" i="1"/>
  <c r="H91" i="1"/>
  <c r="I91" i="1"/>
  <c r="J91" i="1"/>
  <c r="K91" i="1"/>
  <c r="H92" i="1"/>
  <c r="I92" i="1"/>
  <c r="J92" i="1"/>
  <c r="K92" i="1"/>
  <c r="H93" i="1"/>
  <c r="I93" i="1"/>
  <c r="J93" i="1"/>
  <c r="K93" i="1"/>
  <c r="H94" i="1"/>
  <c r="I94" i="1"/>
  <c r="J94" i="1"/>
  <c r="K94" i="1"/>
  <c r="H95" i="1"/>
  <c r="I95" i="1"/>
  <c r="J95" i="1"/>
  <c r="K95" i="1"/>
  <c r="H96" i="1"/>
  <c r="I96" i="1"/>
  <c r="J96" i="1"/>
  <c r="K96" i="1"/>
  <c r="H97" i="1"/>
  <c r="I97" i="1"/>
  <c r="J97" i="1"/>
  <c r="K97" i="1"/>
  <c r="H98" i="1"/>
  <c r="I98" i="1"/>
  <c r="J98" i="1"/>
  <c r="K98" i="1"/>
  <c r="H99" i="1"/>
  <c r="I99" i="1"/>
  <c r="J99" i="1"/>
  <c r="K99" i="1"/>
  <c r="H100" i="1"/>
  <c r="I100" i="1"/>
  <c r="J100" i="1"/>
  <c r="K100" i="1"/>
  <c r="H101" i="1"/>
  <c r="I101" i="1"/>
  <c r="J101" i="1"/>
  <c r="K101" i="1"/>
  <c r="H102" i="1"/>
  <c r="I102" i="1"/>
  <c r="J102" i="1"/>
  <c r="K102" i="1"/>
  <c r="H103" i="1"/>
  <c r="I103" i="1"/>
  <c r="J103" i="1"/>
  <c r="K103" i="1"/>
  <c r="H104" i="1"/>
  <c r="I104" i="1"/>
  <c r="J104" i="1"/>
  <c r="K104" i="1"/>
  <c r="H105" i="1"/>
  <c r="I105" i="1"/>
  <c r="J105" i="1"/>
  <c r="K105" i="1"/>
  <c r="H106" i="1"/>
  <c r="I106" i="1"/>
  <c r="J106" i="1"/>
  <c r="K106" i="1"/>
  <c r="H107" i="1"/>
  <c r="I107" i="1"/>
  <c r="J107" i="1"/>
  <c r="K107" i="1"/>
  <c r="H108" i="1"/>
  <c r="I108" i="1"/>
  <c r="J108" i="1"/>
  <c r="K108" i="1"/>
  <c r="H109" i="1"/>
  <c r="I109" i="1"/>
  <c r="J109" i="1"/>
  <c r="K109" i="1"/>
  <c r="H110" i="1"/>
  <c r="I110" i="1"/>
  <c r="J110" i="1"/>
  <c r="K110" i="1"/>
  <c r="H111" i="1"/>
  <c r="I111" i="1"/>
  <c r="J111" i="1"/>
  <c r="K111" i="1"/>
  <c r="H112" i="1"/>
  <c r="I112" i="1"/>
  <c r="J112" i="1"/>
  <c r="K112" i="1"/>
  <c r="H113" i="1"/>
  <c r="I113" i="1"/>
  <c r="J113" i="1"/>
  <c r="K113" i="1"/>
  <c r="H114" i="1"/>
  <c r="I114" i="1"/>
  <c r="J114" i="1"/>
  <c r="K114" i="1"/>
  <c r="H115" i="1"/>
  <c r="I115" i="1"/>
  <c r="J115" i="1"/>
  <c r="K115" i="1"/>
  <c r="H116" i="1"/>
  <c r="I116" i="1"/>
  <c r="J116" i="1"/>
  <c r="K116" i="1"/>
  <c r="H117" i="1"/>
  <c r="I117" i="1"/>
  <c r="J117" i="1"/>
  <c r="K117" i="1"/>
  <c r="H118" i="1"/>
  <c r="I118" i="1"/>
  <c r="J118" i="1"/>
  <c r="K118" i="1"/>
  <c r="H119" i="1"/>
  <c r="I119" i="1"/>
  <c r="J119" i="1"/>
  <c r="K119" i="1"/>
  <c r="H120" i="1"/>
  <c r="I120" i="1"/>
  <c r="J120" i="1"/>
  <c r="K120" i="1"/>
  <c r="H121" i="1"/>
  <c r="I121" i="1"/>
  <c r="J121" i="1"/>
  <c r="K121" i="1"/>
  <c r="H122" i="1"/>
  <c r="I122" i="1"/>
  <c r="J122" i="1"/>
  <c r="K122" i="1"/>
  <c r="H21" i="1"/>
  <c r="I21" i="1"/>
  <c r="J21" i="1"/>
  <c r="K21" i="1"/>
  <c r="H22" i="1"/>
  <c r="I22" i="1"/>
  <c r="J22" i="1"/>
  <c r="K22" i="1"/>
  <c r="H23" i="1"/>
  <c r="I23" i="1"/>
  <c r="J23" i="1"/>
  <c r="K23" i="1"/>
  <c r="H24" i="1"/>
  <c r="I24" i="1"/>
  <c r="J24" i="1"/>
  <c r="K24" i="1"/>
  <c r="H25" i="1"/>
  <c r="I25" i="1"/>
  <c r="J25" i="1"/>
  <c r="K25" i="1"/>
  <c r="H26" i="1"/>
  <c r="I26" i="1"/>
  <c r="J26" i="1"/>
  <c r="K26" i="1"/>
  <c r="H27" i="1"/>
  <c r="I27" i="1"/>
  <c r="J27" i="1"/>
  <c r="K27" i="1"/>
  <c r="H28" i="1"/>
  <c r="I28" i="1"/>
  <c r="J28" i="1"/>
  <c r="K28" i="1"/>
  <c r="H29" i="1"/>
  <c r="I29" i="1"/>
  <c r="J29" i="1"/>
  <c r="K29" i="1"/>
  <c r="H30" i="1"/>
  <c r="I30" i="1"/>
  <c r="J30" i="1"/>
  <c r="K30" i="1"/>
  <c r="H31" i="1"/>
  <c r="I31" i="1"/>
  <c r="J31" i="1"/>
  <c r="K31" i="1"/>
  <c r="H32" i="1"/>
  <c r="I32" i="1"/>
  <c r="J32" i="1"/>
  <c r="K32" i="1"/>
  <c r="H33" i="1"/>
  <c r="I33" i="1"/>
  <c r="J33" i="1"/>
  <c r="K33" i="1"/>
  <c r="H35" i="1"/>
  <c r="I35" i="1"/>
  <c r="J35" i="1"/>
  <c r="K35" i="1"/>
  <c r="K20" i="1"/>
  <c r="J20" i="1"/>
  <c r="I20" i="1"/>
  <c r="H20" i="1"/>
  <c r="H6" i="1"/>
  <c r="I6" i="1"/>
  <c r="J6" i="1"/>
  <c r="K6" i="1"/>
  <c r="H7" i="1"/>
  <c r="I7" i="1"/>
  <c r="J7" i="1"/>
  <c r="K7" i="1"/>
  <c r="H8" i="1"/>
  <c r="I8" i="1"/>
  <c r="J8" i="1"/>
  <c r="K8" i="1"/>
  <c r="H9" i="1"/>
  <c r="I9" i="1"/>
  <c r="J9" i="1"/>
  <c r="K9" i="1"/>
  <c r="H10" i="1"/>
  <c r="I10" i="1"/>
  <c r="J10" i="1"/>
  <c r="K10" i="1"/>
  <c r="H11" i="1"/>
  <c r="I11" i="1"/>
  <c r="J11" i="1"/>
  <c r="K11" i="1"/>
  <c r="H12" i="1"/>
  <c r="I12" i="1"/>
  <c r="J12" i="1"/>
  <c r="K12" i="1"/>
  <c r="H13" i="1"/>
  <c r="I13" i="1"/>
  <c r="J13" i="1"/>
  <c r="K13" i="1"/>
  <c r="H14" i="1"/>
  <c r="I14" i="1"/>
  <c r="J14" i="1"/>
  <c r="K14" i="1"/>
  <c r="H15" i="1"/>
  <c r="I15" i="1"/>
  <c r="J15" i="1"/>
  <c r="K15" i="1"/>
  <c r="H16" i="1"/>
  <c r="I16" i="1"/>
  <c r="J16" i="1"/>
  <c r="K16" i="1"/>
  <c r="H17" i="1"/>
  <c r="I17" i="1"/>
  <c r="J17" i="1"/>
  <c r="K17" i="1"/>
  <c r="H18" i="1"/>
  <c r="I18" i="1"/>
  <c r="J18" i="1"/>
  <c r="K18" i="1"/>
  <c r="K5" i="1"/>
  <c r="J5" i="1"/>
  <c r="I5" i="1"/>
  <c r="P8" i="16"/>
  <c r="Q8" i="16"/>
  <c r="R8" i="16"/>
  <c r="O8" i="16"/>
  <c r="Q5" i="16"/>
  <c r="R5" i="16"/>
  <c r="P5" i="16"/>
  <c r="O5" i="16"/>
  <c r="S9" i="18"/>
  <c r="Q9" i="18"/>
  <c r="R9" i="18"/>
  <c r="H376" i="16"/>
  <c r="I376" i="16"/>
  <c r="J376" i="16"/>
  <c r="K376" i="16"/>
  <c r="H377" i="16"/>
  <c r="I377" i="16"/>
  <c r="J377" i="16"/>
  <c r="K377" i="16"/>
  <c r="H378" i="16"/>
  <c r="I378" i="16"/>
  <c r="J378" i="16"/>
  <c r="K378" i="16"/>
  <c r="H379" i="16"/>
  <c r="I379" i="16"/>
  <c r="J379" i="16"/>
  <c r="K379" i="16"/>
  <c r="H380" i="16"/>
  <c r="I380" i="16"/>
  <c r="J380" i="16"/>
  <c r="K380" i="16"/>
  <c r="H381" i="16"/>
  <c r="I381" i="16"/>
  <c r="J381" i="16"/>
  <c r="K381" i="16"/>
  <c r="H382" i="16"/>
  <c r="I382" i="16"/>
  <c r="J382" i="16"/>
  <c r="K382" i="16"/>
  <c r="H383" i="16"/>
  <c r="I383" i="16"/>
  <c r="J383" i="16"/>
  <c r="K383" i="16"/>
  <c r="H384" i="16"/>
  <c r="I384" i="16"/>
  <c r="J384" i="16"/>
  <c r="K384" i="16"/>
  <c r="H385" i="16"/>
  <c r="I385" i="16"/>
  <c r="J385" i="16"/>
  <c r="K385" i="16"/>
  <c r="H386" i="16"/>
  <c r="I386" i="16"/>
  <c r="J386" i="16"/>
  <c r="K386" i="16"/>
  <c r="H387" i="16"/>
  <c r="I387" i="16"/>
  <c r="J387" i="16"/>
  <c r="K387" i="16"/>
  <c r="H388" i="16"/>
  <c r="I388" i="16"/>
  <c r="J388" i="16"/>
  <c r="K388" i="16"/>
  <c r="H389" i="16"/>
  <c r="I389" i="16"/>
  <c r="J389" i="16"/>
  <c r="K389" i="16"/>
  <c r="H390" i="16"/>
  <c r="I390" i="16"/>
  <c r="J390" i="16"/>
  <c r="K390" i="16"/>
  <c r="H391" i="16"/>
  <c r="I391" i="16"/>
  <c r="J391" i="16"/>
  <c r="K391" i="16"/>
  <c r="H392" i="16"/>
  <c r="I392" i="16"/>
  <c r="J392" i="16"/>
  <c r="K392" i="16"/>
  <c r="H393" i="16"/>
  <c r="I393" i="16"/>
  <c r="J393" i="16"/>
  <c r="K393" i="16"/>
  <c r="H394" i="16"/>
  <c r="I394" i="16"/>
  <c r="J394" i="16"/>
  <c r="K394" i="16"/>
  <c r="H395" i="16"/>
  <c r="I395" i="16"/>
  <c r="J395" i="16"/>
  <c r="K395" i="16"/>
  <c r="H396" i="16"/>
  <c r="I396" i="16"/>
  <c r="J396" i="16"/>
  <c r="K396" i="16"/>
  <c r="H397" i="16"/>
  <c r="I397" i="16"/>
  <c r="J397" i="16"/>
  <c r="K397" i="16"/>
  <c r="H398" i="16"/>
  <c r="I398" i="16"/>
  <c r="J398" i="16"/>
  <c r="K398" i="16"/>
  <c r="H399" i="16"/>
  <c r="I399" i="16"/>
  <c r="J399" i="16"/>
  <c r="K399" i="16"/>
  <c r="H400" i="16"/>
  <c r="I400" i="16"/>
  <c r="J400" i="16"/>
  <c r="K400" i="16"/>
  <c r="H401" i="16"/>
  <c r="I401" i="16"/>
  <c r="J401" i="16"/>
  <c r="K401" i="16"/>
  <c r="H402" i="16"/>
  <c r="I402" i="16"/>
  <c r="J402" i="16"/>
  <c r="K402" i="16"/>
  <c r="H403" i="16"/>
  <c r="I403" i="16"/>
  <c r="J403" i="16"/>
  <c r="K403" i="16"/>
  <c r="H404" i="16"/>
  <c r="I404" i="16"/>
  <c r="J404" i="16"/>
  <c r="K404" i="16"/>
  <c r="H405" i="16"/>
  <c r="I405" i="16"/>
  <c r="J405" i="16"/>
  <c r="K405" i="16"/>
  <c r="H406" i="16"/>
  <c r="I406" i="16"/>
  <c r="J406" i="16"/>
  <c r="K406" i="16"/>
  <c r="H201" i="16"/>
  <c r="I201" i="16"/>
  <c r="J201" i="16"/>
  <c r="K201" i="16"/>
  <c r="H202" i="16"/>
  <c r="I202" i="16"/>
  <c r="J202" i="16"/>
  <c r="K202" i="16"/>
  <c r="H203" i="16"/>
  <c r="I203" i="16"/>
  <c r="J203" i="16"/>
  <c r="K203" i="16"/>
  <c r="H204" i="16"/>
  <c r="I204" i="16"/>
  <c r="J204" i="16"/>
  <c r="K204" i="16"/>
  <c r="H205" i="16"/>
  <c r="I205" i="16"/>
  <c r="J205" i="16"/>
  <c r="K205" i="16"/>
  <c r="H206" i="16"/>
  <c r="I206" i="16"/>
  <c r="J206" i="16"/>
  <c r="K206" i="16"/>
  <c r="H207" i="16"/>
  <c r="I207" i="16"/>
  <c r="J207" i="16"/>
  <c r="K207" i="16"/>
  <c r="H208" i="16"/>
  <c r="I208" i="16"/>
  <c r="J208" i="16"/>
  <c r="K208" i="16"/>
  <c r="H209" i="16"/>
  <c r="I209" i="16"/>
  <c r="J209" i="16"/>
  <c r="K209" i="16"/>
  <c r="H210" i="16"/>
  <c r="I210" i="16"/>
  <c r="J210" i="16"/>
  <c r="K210" i="16"/>
  <c r="H211" i="16"/>
  <c r="I211" i="16"/>
  <c r="J211" i="16"/>
  <c r="K211" i="16"/>
  <c r="H212" i="16"/>
  <c r="I212" i="16"/>
  <c r="J212" i="16"/>
  <c r="K212" i="16"/>
  <c r="H213" i="16"/>
  <c r="I213" i="16"/>
  <c r="J213" i="16"/>
  <c r="K213" i="16"/>
  <c r="H214" i="16"/>
  <c r="I214" i="16"/>
  <c r="J214" i="16"/>
  <c r="K214" i="16"/>
  <c r="H215" i="16"/>
  <c r="I215" i="16"/>
  <c r="J215" i="16"/>
  <c r="K215" i="16"/>
  <c r="H216" i="16"/>
  <c r="I216" i="16"/>
  <c r="J216" i="16"/>
  <c r="K216" i="16"/>
  <c r="H217" i="16"/>
  <c r="I217" i="16"/>
  <c r="J217" i="16"/>
  <c r="K217" i="16"/>
  <c r="H218" i="16"/>
  <c r="I218" i="16"/>
  <c r="J218" i="16"/>
  <c r="K218" i="16"/>
  <c r="H219" i="16"/>
  <c r="I219" i="16"/>
  <c r="J219" i="16"/>
  <c r="K219" i="16"/>
  <c r="H220" i="16"/>
  <c r="I220" i="16"/>
  <c r="J220" i="16"/>
  <c r="K220" i="16"/>
  <c r="H221" i="16"/>
  <c r="I221" i="16"/>
  <c r="J221" i="16"/>
  <c r="K221" i="16"/>
  <c r="H222" i="16"/>
  <c r="I222" i="16"/>
  <c r="J222" i="16"/>
  <c r="K222" i="16"/>
  <c r="H223" i="16"/>
  <c r="I223" i="16"/>
  <c r="J223" i="16"/>
  <c r="K223" i="16"/>
  <c r="H224" i="16"/>
  <c r="I224" i="16"/>
  <c r="J224" i="16"/>
  <c r="K224" i="16"/>
  <c r="H225" i="16"/>
  <c r="I225" i="16"/>
  <c r="J225" i="16"/>
  <c r="K225" i="16"/>
  <c r="H226" i="16"/>
  <c r="I226" i="16"/>
  <c r="J226" i="16"/>
  <c r="K226" i="16"/>
  <c r="H227" i="16"/>
  <c r="I227" i="16"/>
  <c r="J227" i="16"/>
  <c r="K227" i="16"/>
  <c r="H228" i="16"/>
  <c r="I228" i="16"/>
  <c r="J228" i="16"/>
  <c r="K228" i="16"/>
  <c r="H229" i="16"/>
  <c r="I229" i="16"/>
  <c r="J229" i="16"/>
  <c r="K229" i="16"/>
  <c r="H230" i="16"/>
  <c r="I230" i="16"/>
  <c r="J230" i="16"/>
  <c r="K230" i="16"/>
  <c r="H231" i="16"/>
  <c r="I231" i="16"/>
  <c r="J231" i="16"/>
  <c r="K231" i="16"/>
  <c r="H232" i="16"/>
  <c r="I232" i="16"/>
  <c r="J232" i="16"/>
  <c r="K232" i="16"/>
  <c r="H233" i="16"/>
  <c r="I233" i="16"/>
  <c r="J233" i="16"/>
  <c r="K233" i="16"/>
  <c r="H234" i="16"/>
  <c r="I234" i="16"/>
  <c r="J234" i="16"/>
  <c r="K234" i="16"/>
  <c r="H235" i="16"/>
  <c r="I235" i="16"/>
  <c r="J235" i="16"/>
  <c r="K235" i="16"/>
  <c r="H236" i="16"/>
  <c r="I236" i="16"/>
  <c r="J236" i="16"/>
  <c r="K236" i="16"/>
  <c r="H237" i="16"/>
  <c r="I237" i="16"/>
  <c r="J237" i="16"/>
  <c r="K237" i="16"/>
  <c r="H238" i="16"/>
  <c r="I238" i="16"/>
  <c r="J238" i="16"/>
  <c r="K238" i="16"/>
  <c r="H239" i="16"/>
  <c r="I239" i="16"/>
  <c r="J239" i="16"/>
  <c r="K239" i="16"/>
  <c r="H240" i="16"/>
  <c r="I240" i="16"/>
  <c r="J240" i="16"/>
  <c r="K240" i="16"/>
  <c r="H241" i="16"/>
  <c r="I241" i="16"/>
  <c r="J241" i="16"/>
  <c r="K241" i="16"/>
  <c r="H242" i="16"/>
  <c r="I242" i="16"/>
  <c r="J242" i="16"/>
  <c r="K242" i="16"/>
  <c r="H243" i="16"/>
  <c r="I243" i="16"/>
  <c r="J243" i="16"/>
  <c r="K243" i="16"/>
  <c r="H244" i="16"/>
  <c r="I244" i="16"/>
  <c r="J244" i="16"/>
  <c r="K244" i="16"/>
  <c r="H245" i="16"/>
  <c r="I245" i="16"/>
  <c r="J245" i="16"/>
  <c r="K245" i="16"/>
  <c r="H246" i="16"/>
  <c r="I246" i="16"/>
  <c r="J246" i="16"/>
  <c r="K246" i="16"/>
  <c r="H247" i="16"/>
  <c r="I247" i="16"/>
  <c r="J247" i="16"/>
  <c r="K247" i="16"/>
  <c r="H248" i="16"/>
  <c r="I248" i="16"/>
  <c r="J248" i="16"/>
  <c r="K248" i="16"/>
  <c r="H249" i="16"/>
  <c r="I249" i="16"/>
  <c r="J249" i="16"/>
  <c r="K249" i="16"/>
  <c r="H250" i="16"/>
  <c r="I250" i="16"/>
  <c r="J250" i="16"/>
  <c r="K250" i="16"/>
  <c r="H251" i="16"/>
  <c r="I251" i="16"/>
  <c r="J251" i="16"/>
  <c r="K251" i="16"/>
  <c r="H252" i="16"/>
  <c r="I252" i="16"/>
  <c r="J252" i="16"/>
  <c r="K252" i="16"/>
  <c r="H253" i="16"/>
  <c r="I253" i="16"/>
  <c r="J253" i="16"/>
  <c r="K253" i="16"/>
  <c r="H254" i="16"/>
  <c r="I254" i="16"/>
  <c r="J254" i="16"/>
  <c r="K254" i="16"/>
  <c r="H255" i="16"/>
  <c r="I255" i="16"/>
  <c r="J255" i="16"/>
  <c r="K255" i="16"/>
  <c r="H256" i="16"/>
  <c r="I256" i="16"/>
  <c r="J256" i="16"/>
  <c r="K256" i="16"/>
  <c r="H257" i="16"/>
  <c r="I257" i="16"/>
  <c r="J257" i="16"/>
  <c r="K257" i="16"/>
  <c r="H258" i="16"/>
  <c r="I258" i="16"/>
  <c r="J258" i="16"/>
  <c r="K258" i="16"/>
  <c r="H259" i="16"/>
  <c r="I259" i="16"/>
  <c r="J259" i="16"/>
  <c r="K259" i="16"/>
  <c r="H260" i="16"/>
  <c r="I260" i="16"/>
  <c r="J260" i="16"/>
  <c r="K260" i="16"/>
  <c r="H261" i="16"/>
  <c r="I261" i="16"/>
  <c r="J261" i="16"/>
  <c r="K261" i="16"/>
  <c r="H262" i="16"/>
  <c r="I262" i="16"/>
  <c r="J262" i="16"/>
  <c r="K262" i="16"/>
  <c r="H263" i="16"/>
  <c r="I263" i="16"/>
  <c r="J263" i="16"/>
  <c r="K263" i="16"/>
  <c r="H264" i="16"/>
  <c r="I264" i="16"/>
  <c r="J264" i="16"/>
  <c r="K264" i="16"/>
  <c r="H265" i="16"/>
  <c r="I265" i="16"/>
  <c r="J265" i="16"/>
  <c r="K265" i="16"/>
  <c r="H266" i="16"/>
  <c r="I266" i="16"/>
  <c r="J266" i="16"/>
  <c r="K266" i="16"/>
  <c r="H267" i="16"/>
  <c r="I267" i="16"/>
  <c r="J267" i="16"/>
  <c r="K267" i="16"/>
  <c r="H268" i="16"/>
  <c r="I268" i="16"/>
  <c r="J268" i="16"/>
  <c r="K268" i="16"/>
  <c r="H269" i="16"/>
  <c r="I269" i="16"/>
  <c r="J269" i="16"/>
  <c r="K269" i="16"/>
  <c r="H270" i="16"/>
  <c r="I270" i="16"/>
  <c r="J270" i="16"/>
  <c r="K270" i="16"/>
  <c r="H271" i="16"/>
  <c r="I271" i="16"/>
  <c r="J271" i="16"/>
  <c r="K271" i="16"/>
  <c r="H272" i="16"/>
  <c r="I272" i="16"/>
  <c r="J272" i="16"/>
  <c r="K272" i="16"/>
  <c r="H273" i="16"/>
  <c r="I273" i="16"/>
  <c r="J273" i="16"/>
  <c r="K273" i="16"/>
  <c r="H274" i="16"/>
  <c r="I274" i="16"/>
  <c r="J274" i="16"/>
  <c r="K274" i="16"/>
  <c r="H275" i="16"/>
  <c r="I275" i="16"/>
  <c r="J275" i="16"/>
  <c r="K275" i="16"/>
  <c r="H276" i="16"/>
  <c r="I276" i="16"/>
  <c r="J276" i="16"/>
  <c r="K276" i="16"/>
  <c r="H277" i="16"/>
  <c r="I277" i="16"/>
  <c r="J277" i="16"/>
  <c r="K277" i="16"/>
  <c r="H278" i="16"/>
  <c r="I278" i="16"/>
  <c r="J278" i="16"/>
  <c r="K278" i="16"/>
  <c r="H279" i="16"/>
  <c r="I279" i="16"/>
  <c r="J279" i="16"/>
  <c r="K279" i="16"/>
  <c r="H280" i="16"/>
  <c r="I280" i="16"/>
  <c r="J280" i="16"/>
  <c r="K280" i="16"/>
  <c r="H281" i="16"/>
  <c r="I281" i="16"/>
  <c r="J281" i="16"/>
  <c r="K281" i="16"/>
  <c r="H282" i="16"/>
  <c r="I282" i="16"/>
  <c r="J282" i="16"/>
  <c r="K282" i="16"/>
  <c r="H283" i="16"/>
  <c r="I283" i="16"/>
  <c r="J283" i="16"/>
  <c r="K283" i="16"/>
  <c r="H284" i="16"/>
  <c r="I284" i="16"/>
  <c r="J284" i="16"/>
  <c r="K284" i="16"/>
  <c r="H285" i="16"/>
  <c r="I285" i="16"/>
  <c r="J285" i="16"/>
  <c r="K285" i="16"/>
  <c r="H286" i="16"/>
  <c r="I286" i="16"/>
  <c r="J286" i="16"/>
  <c r="K286" i="16"/>
  <c r="H287" i="16"/>
  <c r="I287" i="16"/>
  <c r="J287" i="16"/>
  <c r="K287" i="16"/>
  <c r="H288" i="16"/>
  <c r="I288" i="16"/>
  <c r="J288" i="16"/>
  <c r="K288" i="16"/>
  <c r="H289" i="16"/>
  <c r="I289" i="16"/>
  <c r="J289" i="16"/>
  <c r="K289" i="16"/>
  <c r="H290" i="16"/>
  <c r="I290" i="16"/>
  <c r="J290" i="16"/>
  <c r="K290" i="16"/>
  <c r="H291" i="16"/>
  <c r="I291" i="16"/>
  <c r="J291" i="16"/>
  <c r="K291" i="16"/>
  <c r="H292" i="16"/>
  <c r="I292" i="16"/>
  <c r="J292" i="16"/>
  <c r="K292" i="16"/>
  <c r="H293" i="16"/>
  <c r="I293" i="16"/>
  <c r="J293" i="16"/>
  <c r="K293" i="16"/>
  <c r="H294" i="16"/>
  <c r="I294" i="16"/>
  <c r="J294" i="16"/>
  <c r="K294" i="16"/>
  <c r="H295" i="16"/>
  <c r="I295" i="16"/>
  <c r="J295" i="16"/>
  <c r="K295" i="16"/>
  <c r="H296" i="16"/>
  <c r="I296" i="16"/>
  <c r="J296" i="16"/>
  <c r="K296" i="16"/>
  <c r="H297" i="16"/>
  <c r="I297" i="16"/>
  <c r="J297" i="16"/>
  <c r="K297" i="16"/>
  <c r="H298" i="16"/>
  <c r="I298" i="16"/>
  <c r="J298" i="16"/>
  <c r="K298" i="16"/>
  <c r="H299" i="16"/>
  <c r="I299" i="16"/>
  <c r="J299" i="16"/>
  <c r="K299" i="16"/>
  <c r="H300" i="16"/>
  <c r="I300" i="16"/>
  <c r="J300" i="16"/>
  <c r="K300" i="16"/>
  <c r="H301" i="16"/>
  <c r="I301" i="16"/>
  <c r="J301" i="16"/>
  <c r="K301" i="16"/>
  <c r="H302" i="16"/>
  <c r="I302" i="16"/>
  <c r="J302" i="16"/>
  <c r="K302" i="16"/>
  <c r="H303" i="16"/>
  <c r="I303" i="16"/>
  <c r="J303" i="16"/>
  <c r="K303" i="16"/>
  <c r="H304" i="16"/>
  <c r="I304" i="16"/>
  <c r="J304" i="16"/>
  <c r="K304" i="16"/>
  <c r="H305" i="16"/>
  <c r="I305" i="16"/>
  <c r="J305" i="16"/>
  <c r="K305" i="16"/>
  <c r="H306" i="16"/>
  <c r="I306" i="16"/>
  <c r="J306" i="16"/>
  <c r="K306" i="16"/>
  <c r="H307" i="16"/>
  <c r="I307" i="16"/>
  <c r="J307" i="16"/>
  <c r="K307" i="16"/>
  <c r="H308" i="16"/>
  <c r="I308" i="16"/>
  <c r="J308" i="16"/>
  <c r="K308" i="16"/>
  <c r="H309" i="16"/>
  <c r="I309" i="16"/>
  <c r="J309" i="16"/>
  <c r="K309" i="16"/>
  <c r="H310" i="16"/>
  <c r="I310" i="16"/>
  <c r="J310" i="16"/>
  <c r="K310" i="16"/>
  <c r="H311" i="16"/>
  <c r="I311" i="16"/>
  <c r="J311" i="16"/>
  <c r="K311" i="16"/>
  <c r="H312" i="16"/>
  <c r="I312" i="16"/>
  <c r="J312" i="16"/>
  <c r="K312" i="16"/>
  <c r="H313" i="16"/>
  <c r="I313" i="16"/>
  <c r="J313" i="16"/>
  <c r="K313" i="16"/>
  <c r="H314" i="16"/>
  <c r="I314" i="16"/>
  <c r="J314" i="16"/>
  <c r="K314" i="16"/>
  <c r="H315" i="16"/>
  <c r="I315" i="16"/>
  <c r="J315" i="16"/>
  <c r="K315" i="16"/>
  <c r="H316" i="16"/>
  <c r="I316" i="16"/>
  <c r="J316" i="16"/>
  <c r="K316" i="16"/>
  <c r="H317" i="16"/>
  <c r="I317" i="16"/>
  <c r="J317" i="16"/>
  <c r="K317" i="16"/>
  <c r="H318" i="16"/>
  <c r="I318" i="16"/>
  <c r="J318" i="16"/>
  <c r="K318" i="16"/>
  <c r="H319" i="16"/>
  <c r="I319" i="16"/>
  <c r="J319" i="16"/>
  <c r="K319" i="16"/>
  <c r="H320" i="16"/>
  <c r="I320" i="16"/>
  <c r="J320" i="16"/>
  <c r="K320" i="16"/>
  <c r="H321" i="16"/>
  <c r="I321" i="16"/>
  <c r="J321" i="16"/>
  <c r="K321" i="16"/>
  <c r="H322" i="16"/>
  <c r="I322" i="16"/>
  <c r="J322" i="16"/>
  <c r="K322" i="16"/>
  <c r="H323" i="16"/>
  <c r="I323" i="16"/>
  <c r="J323" i="16"/>
  <c r="K323" i="16"/>
  <c r="H324" i="16"/>
  <c r="I324" i="16"/>
  <c r="J324" i="16"/>
  <c r="K324" i="16"/>
  <c r="H325" i="16"/>
  <c r="I325" i="16"/>
  <c r="J325" i="16"/>
  <c r="K325" i="16"/>
  <c r="H326" i="16"/>
  <c r="I326" i="16"/>
  <c r="J326" i="16"/>
  <c r="K326" i="16"/>
  <c r="H327" i="16"/>
  <c r="I327" i="16"/>
  <c r="J327" i="16"/>
  <c r="K327" i="16"/>
  <c r="H328" i="16"/>
  <c r="I328" i="16"/>
  <c r="J328" i="16"/>
  <c r="K328" i="16"/>
  <c r="H329" i="16"/>
  <c r="I329" i="16"/>
  <c r="J329" i="16"/>
  <c r="K329" i="16"/>
  <c r="H330" i="16"/>
  <c r="I330" i="16"/>
  <c r="J330" i="16"/>
  <c r="K330" i="16"/>
  <c r="H331" i="16"/>
  <c r="I331" i="16"/>
  <c r="J331" i="16"/>
  <c r="K331" i="16"/>
  <c r="H332" i="16"/>
  <c r="I332" i="16"/>
  <c r="J332" i="16"/>
  <c r="K332" i="16"/>
  <c r="H333" i="16"/>
  <c r="I333" i="16"/>
  <c r="J333" i="16"/>
  <c r="K333" i="16"/>
  <c r="H334" i="16"/>
  <c r="I334" i="16"/>
  <c r="J334" i="16"/>
  <c r="K334" i="16"/>
  <c r="H335" i="16"/>
  <c r="I335" i="16"/>
  <c r="J335" i="16"/>
  <c r="K335" i="16"/>
  <c r="H336" i="16"/>
  <c r="I336" i="16"/>
  <c r="J336" i="16"/>
  <c r="K336" i="16"/>
  <c r="H337" i="16"/>
  <c r="I337" i="16"/>
  <c r="J337" i="16"/>
  <c r="K337" i="16"/>
  <c r="H338" i="16"/>
  <c r="I338" i="16"/>
  <c r="J338" i="16"/>
  <c r="K338" i="16"/>
  <c r="H339" i="16"/>
  <c r="I339" i="16"/>
  <c r="J339" i="16"/>
  <c r="K339" i="16"/>
  <c r="H340" i="16"/>
  <c r="I340" i="16"/>
  <c r="J340" i="16"/>
  <c r="K340" i="16"/>
  <c r="H341" i="16"/>
  <c r="I341" i="16"/>
  <c r="J341" i="16"/>
  <c r="K341" i="16"/>
  <c r="H342" i="16"/>
  <c r="I342" i="16"/>
  <c r="J342" i="16"/>
  <c r="K342" i="16"/>
  <c r="H343" i="16"/>
  <c r="I343" i="16"/>
  <c r="J343" i="16"/>
  <c r="K343" i="16"/>
  <c r="H344" i="16"/>
  <c r="I344" i="16"/>
  <c r="J344" i="16"/>
  <c r="K344" i="16"/>
  <c r="H345" i="16"/>
  <c r="I345" i="16"/>
  <c r="J345" i="16"/>
  <c r="K345" i="16"/>
  <c r="H346" i="16"/>
  <c r="I346" i="16"/>
  <c r="J346" i="16"/>
  <c r="K346" i="16"/>
  <c r="H347" i="16"/>
  <c r="I347" i="16"/>
  <c r="J347" i="16"/>
  <c r="K347" i="16"/>
  <c r="H348" i="16"/>
  <c r="I348" i="16"/>
  <c r="J348" i="16"/>
  <c r="K348" i="16"/>
  <c r="H349" i="16"/>
  <c r="I349" i="16"/>
  <c r="J349" i="16"/>
  <c r="K349" i="16"/>
  <c r="H350" i="16"/>
  <c r="I350" i="16"/>
  <c r="J350" i="16"/>
  <c r="K350" i="16"/>
  <c r="H351" i="16"/>
  <c r="I351" i="16"/>
  <c r="J351" i="16"/>
  <c r="K351" i="16"/>
  <c r="H352" i="16"/>
  <c r="I352" i="16"/>
  <c r="J352" i="16"/>
  <c r="K352" i="16"/>
  <c r="H353" i="16"/>
  <c r="I353" i="16"/>
  <c r="J353" i="16"/>
  <c r="K353" i="16"/>
  <c r="H354" i="16"/>
  <c r="I354" i="16"/>
  <c r="J354" i="16"/>
  <c r="K354" i="16"/>
  <c r="H355" i="16"/>
  <c r="I355" i="16"/>
  <c r="J355" i="16"/>
  <c r="K355" i="16"/>
  <c r="H356" i="16"/>
  <c r="I356" i="16"/>
  <c r="J356" i="16"/>
  <c r="K356" i="16"/>
  <c r="H357" i="16"/>
  <c r="I357" i="16"/>
  <c r="J357" i="16"/>
  <c r="K357" i="16"/>
  <c r="H358" i="16"/>
  <c r="I358" i="16"/>
  <c r="J358" i="16"/>
  <c r="K358" i="16"/>
  <c r="H359" i="16"/>
  <c r="I359" i="16"/>
  <c r="J359" i="16"/>
  <c r="K359" i="16"/>
  <c r="H360" i="16"/>
  <c r="I360" i="16"/>
  <c r="J360" i="16"/>
  <c r="K360" i="16"/>
  <c r="H361" i="16"/>
  <c r="I361" i="16"/>
  <c r="J361" i="16"/>
  <c r="K361" i="16"/>
  <c r="H362" i="16"/>
  <c r="I362" i="16"/>
  <c r="J362" i="16"/>
  <c r="K362" i="16"/>
  <c r="H363" i="16"/>
  <c r="I363" i="16"/>
  <c r="J363" i="16"/>
  <c r="K363" i="16"/>
  <c r="H364" i="16"/>
  <c r="I364" i="16"/>
  <c r="J364" i="16"/>
  <c r="K364" i="16"/>
  <c r="H365" i="16"/>
  <c r="I365" i="16"/>
  <c r="J365" i="16"/>
  <c r="K365" i="16"/>
  <c r="H366" i="16"/>
  <c r="I366" i="16"/>
  <c r="J366" i="16"/>
  <c r="K366" i="16"/>
  <c r="H367" i="16"/>
  <c r="I367" i="16"/>
  <c r="J367" i="16"/>
  <c r="K367" i="16"/>
  <c r="H368" i="16"/>
  <c r="I368" i="16"/>
  <c r="J368" i="16"/>
  <c r="K368" i="16"/>
  <c r="H369" i="16"/>
  <c r="I369" i="16"/>
  <c r="J369" i="16"/>
  <c r="K369" i="16"/>
  <c r="H370" i="16"/>
  <c r="I370" i="16"/>
  <c r="J370" i="16"/>
  <c r="K370" i="16"/>
  <c r="H371" i="16"/>
  <c r="I371" i="16"/>
  <c r="J371" i="16"/>
  <c r="K371" i="16"/>
  <c r="H372" i="16"/>
  <c r="I372" i="16"/>
  <c r="J372" i="16"/>
  <c r="K372" i="16"/>
  <c r="H373" i="16"/>
  <c r="I373" i="16"/>
  <c r="J373" i="16"/>
  <c r="K373" i="16"/>
  <c r="H135" i="16"/>
  <c r="I135" i="16"/>
  <c r="J135" i="16"/>
  <c r="K135" i="16"/>
  <c r="H136" i="16"/>
  <c r="I136" i="16"/>
  <c r="J136" i="16"/>
  <c r="K136" i="16"/>
  <c r="H137" i="16"/>
  <c r="I137" i="16"/>
  <c r="J137" i="16"/>
  <c r="K137" i="16"/>
  <c r="H138" i="16"/>
  <c r="I138" i="16"/>
  <c r="J138" i="16"/>
  <c r="K138" i="16"/>
  <c r="H139" i="16"/>
  <c r="I139" i="16"/>
  <c r="J139" i="16"/>
  <c r="K139" i="16"/>
  <c r="H140" i="16"/>
  <c r="I140" i="16"/>
  <c r="J140" i="16"/>
  <c r="K140" i="16"/>
  <c r="H141" i="16"/>
  <c r="I141" i="16"/>
  <c r="J141" i="16"/>
  <c r="K141" i="16"/>
  <c r="H142" i="16"/>
  <c r="I142" i="16"/>
  <c r="J142" i="16"/>
  <c r="K142" i="16"/>
  <c r="H143" i="16"/>
  <c r="I143" i="16"/>
  <c r="J143" i="16"/>
  <c r="K143" i="16"/>
  <c r="H144" i="16"/>
  <c r="I144" i="16"/>
  <c r="J144" i="16"/>
  <c r="K144" i="16"/>
  <c r="H145" i="16"/>
  <c r="I145" i="16"/>
  <c r="J145" i="16"/>
  <c r="K145" i="16"/>
  <c r="H146" i="16"/>
  <c r="I146" i="16"/>
  <c r="J146" i="16"/>
  <c r="K146" i="16"/>
  <c r="H147" i="16"/>
  <c r="I147" i="16"/>
  <c r="J147" i="16"/>
  <c r="K147" i="16"/>
  <c r="H148" i="16"/>
  <c r="I148" i="16"/>
  <c r="J148" i="16"/>
  <c r="K148" i="16"/>
  <c r="H149" i="16"/>
  <c r="I149" i="16"/>
  <c r="J149" i="16"/>
  <c r="K149" i="16"/>
  <c r="H150" i="16"/>
  <c r="I150" i="16"/>
  <c r="J150" i="16"/>
  <c r="K150" i="16"/>
  <c r="H151" i="16"/>
  <c r="I151" i="16"/>
  <c r="J151" i="16"/>
  <c r="K151" i="16"/>
  <c r="H152" i="16"/>
  <c r="I152" i="16"/>
  <c r="J152" i="16"/>
  <c r="K152" i="16"/>
  <c r="H153" i="16"/>
  <c r="I153" i="16"/>
  <c r="J153" i="16"/>
  <c r="K153" i="16"/>
  <c r="H154" i="16"/>
  <c r="I154" i="16"/>
  <c r="J154" i="16"/>
  <c r="K154" i="16"/>
  <c r="H155" i="16"/>
  <c r="I155" i="16"/>
  <c r="J155" i="16"/>
  <c r="K155" i="16"/>
  <c r="H156" i="16"/>
  <c r="I156" i="16"/>
  <c r="J156" i="16"/>
  <c r="K156" i="16"/>
  <c r="H157" i="16"/>
  <c r="I157" i="16"/>
  <c r="J157" i="16"/>
  <c r="K157" i="16"/>
  <c r="H158" i="16"/>
  <c r="I158" i="16"/>
  <c r="J158" i="16"/>
  <c r="K158" i="16"/>
  <c r="H159" i="16"/>
  <c r="I159" i="16"/>
  <c r="J159" i="16"/>
  <c r="K159" i="16"/>
  <c r="H160" i="16"/>
  <c r="I160" i="16"/>
  <c r="J160" i="16"/>
  <c r="K160" i="16"/>
  <c r="H161" i="16"/>
  <c r="I161" i="16"/>
  <c r="J161" i="16"/>
  <c r="K161" i="16"/>
  <c r="H162" i="16"/>
  <c r="I162" i="16"/>
  <c r="J162" i="16"/>
  <c r="K162" i="16"/>
  <c r="H163" i="16"/>
  <c r="I163" i="16"/>
  <c r="J163" i="16"/>
  <c r="K163" i="16"/>
  <c r="H164" i="16"/>
  <c r="I164" i="16"/>
  <c r="J164" i="16"/>
  <c r="K164" i="16"/>
  <c r="H165" i="16"/>
  <c r="I165" i="16"/>
  <c r="J165" i="16"/>
  <c r="K165" i="16"/>
  <c r="H166" i="16"/>
  <c r="I166" i="16"/>
  <c r="J166" i="16"/>
  <c r="K166" i="16"/>
  <c r="H167" i="16"/>
  <c r="I167" i="16"/>
  <c r="J167" i="16"/>
  <c r="K167" i="16"/>
  <c r="H168" i="16"/>
  <c r="I168" i="16"/>
  <c r="J168" i="16"/>
  <c r="K168" i="16"/>
  <c r="H169" i="16"/>
  <c r="I169" i="16"/>
  <c r="J169" i="16"/>
  <c r="K169" i="16"/>
  <c r="H170" i="16"/>
  <c r="I170" i="16"/>
  <c r="J170" i="16"/>
  <c r="K170" i="16"/>
  <c r="H171" i="16"/>
  <c r="I171" i="16"/>
  <c r="J171" i="16"/>
  <c r="K171" i="16"/>
  <c r="H172" i="16"/>
  <c r="I172" i="16"/>
  <c r="J172" i="16"/>
  <c r="K172" i="16"/>
  <c r="H173" i="16"/>
  <c r="I173" i="16"/>
  <c r="J173" i="16"/>
  <c r="K173" i="16"/>
  <c r="H174" i="16"/>
  <c r="I174" i="16"/>
  <c r="J174" i="16"/>
  <c r="K174" i="16"/>
  <c r="H175" i="16"/>
  <c r="I175" i="16"/>
  <c r="J175" i="16"/>
  <c r="K175" i="16"/>
  <c r="H176" i="16"/>
  <c r="I176" i="16"/>
  <c r="J176" i="16"/>
  <c r="K176" i="16"/>
  <c r="H177" i="16"/>
  <c r="I177" i="16"/>
  <c r="J177" i="16"/>
  <c r="K177" i="16"/>
  <c r="H178" i="16"/>
  <c r="I178" i="16"/>
  <c r="J178" i="16"/>
  <c r="K178" i="16"/>
  <c r="H179" i="16"/>
  <c r="I179" i="16"/>
  <c r="J179" i="16"/>
  <c r="K179" i="16"/>
  <c r="H180" i="16"/>
  <c r="I180" i="16"/>
  <c r="J180" i="16"/>
  <c r="K180" i="16"/>
  <c r="H181" i="16"/>
  <c r="I181" i="16"/>
  <c r="J181" i="16"/>
  <c r="K181" i="16"/>
  <c r="H182" i="16"/>
  <c r="I182" i="16"/>
  <c r="J182" i="16"/>
  <c r="K182" i="16"/>
  <c r="H183" i="16"/>
  <c r="I183" i="16"/>
  <c r="J183" i="16"/>
  <c r="K183" i="16"/>
  <c r="H184" i="16"/>
  <c r="I184" i="16"/>
  <c r="J184" i="16"/>
  <c r="K184" i="16"/>
  <c r="H185" i="16"/>
  <c r="I185" i="16"/>
  <c r="J185" i="16"/>
  <c r="K185" i="16"/>
  <c r="H186" i="16"/>
  <c r="I186" i="16"/>
  <c r="J186" i="16"/>
  <c r="K186" i="16"/>
  <c r="H187" i="16"/>
  <c r="I187" i="16"/>
  <c r="J187" i="16"/>
  <c r="K187" i="16"/>
  <c r="H188" i="16"/>
  <c r="I188" i="16"/>
  <c r="J188" i="16"/>
  <c r="K188" i="16"/>
  <c r="H189" i="16"/>
  <c r="I189" i="16"/>
  <c r="J189" i="16"/>
  <c r="K189" i="16"/>
  <c r="H190" i="16"/>
  <c r="I190" i="16"/>
  <c r="J190" i="16"/>
  <c r="K190" i="16"/>
  <c r="H191" i="16"/>
  <c r="I191" i="16"/>
  <c r="J191" i="16"/>
  <c r="K191" i="16"/>
  <c r="H192" i="16"/>
  <c r="I192" i="16"/>
  <c r="J192" i="16"/>
  <c r="K192" i="16"/>
  <c r="H193" i="16"/>
  <c r="I193" i="16"/>
  <c r="J193" i="16"/>
  <c r="K193" i="16"/>
  <c r="H194" i="16"/>
  <c r="I194" i="16"/>
  <c r="J194" i="16"/>
  <c r="K194" i="16"/>
  <c r="H195" i="16"/>
  <c r="I195" i="16"/>
  <c r="J195" i="16"/>
  <c r="K195" i="16"/>
  <c r="H196" i="16"/>
  <c r="I196" i="16"/>
  <c r="J196" i="16"/>
  <c r="K196" i="16"/>
  <c r="H197" i="16"/>
  <c r="I197" i="16"/>
  <c r="J197" i="16"/>
  <c r="K197" i="16"/>
  <c r="H198" i="16"/>
  <c r="I198" i="16"/>
  <c r="J198" i="16"/>
  <c r="K198" i="16"/>
  <c r="H113" i="16"/>
  <c r="I113" i="16"/>
  <c r="J113" i="16"/>
  <c r="K113" i="16"/>
  <c r="H114" i="16"/>
  <c r="I114" i="16"/>
  <c r="J114" i="16"/>
  <c r="K114" i="16"/>
  <c r="H115" i="16"/>
  <c r="I115" i="16"/>
  <c r="J115" i="16"/>
  <c r="K115" i="16"/>
  <c r="H116" i="16"/>
  <c r="I116" i="16"/>
  <c r="J116" i="16"/>
  <c r="K116" i="16"/>
  <c r="H117" i="16"/>
  <c r="I117" i="16"/>
  <c r="J117" i="16"/>
  <c r="K117" i="16"/>
  <c r="H118" i="16"/>
  <c r="I118" i="16"/>
  <c r="J118" i="16"/>
  <c r="K118" i="16"/>
  <c r="H119" i="16"/>
  <c r="I119" i="16"/>
  <c r="J119" i="16"/>
  <c r="K119" i="16"/>
  <c r="H120" i="16"/>
  <c r="I120" i="16"/>
  <c r="J120" i="16"/>
  <c r="K120" i="16"/>
  <c r="H121" i="16"/>
  <c r="I121" i="16"/>
  <c r="J121" i="16"/>
  <c r="K121" i="16"/>
  <c r="H122" i="16"/>
  <c r="I122" i="16"/>
  <c r="J122" i="16"/>
  <c r="K122" i="16"/>
  <c r="H123" i="16"/>
  <c r="I123" i="16"/>
  <c r="J123" i="16"/>
  <c r="K123" i="16"/>
  <c r="H124" i="16"/>
  <c r="I124" i="16"/>
  <c r="J124" i="16"/>
  <c r="K124" i="16"/>
  <c r="H125" i="16"/>
  <c r="I125" i="16"/>
  <c r="J125" i="16"/>
  <c r="K125" i="16"/>
  <c r="H126" i="16"/>
  <c r="I126" i="16"/>
  <c r="J126" i="16"/>
  <c r="K126" i="16"/>
  <c r="H127" i="16"/>
  <c r="I127" i="16"/>
  <c r="J127" i="16"/>
  <c r="K127" i="16"/>
  <c r="H128" i="16"/>
  <c r="I128" i="16"/>
  <c r="J128" i="16"/>
  <c r="K128" i="16"/>
  <c r="H129" i="16"/>
  <c r="I129" i="16"/>
  <c r="J129" i="16"/>
  <c r="K129" i="16"/>
  <c r="H130" i="16"/>
  <c r="I130" i="16"/>
  <c r="J130" i="16"/>
  <c r="K130" i="16"/>
  <c r="H131" i="16"/>
  <c r="I131" i="16"/>
  <c r="J131" i="16"/>
  <c r="K131" i="16"/>
  <c r="H132" i="16"/>
  <c r="I132" i="16"/>
  <c r="J132" i="16"/>
  <c r="K132" i="16"/>
  <c r="H101" i="16"/>
  <c r="I101" i="16"/>
  <c r="J101" i="16"/>
  <c r="K101" i="16"/>
  <c r="H102" i="16"/>
  <c r="I102" i="16"/>
  <c r="J102" i="16"/>
  <c r="K102" i="16"/>
  <c r="H103" i="16"/>
  <c r="I103" i="16"/>
  <c r="J103" i="16"/>
  <c r="K103" i="16"/>
  <c r="H104" i="16"/>
  <c r="I104" i="16"/>
  <c r="J104" i="16"/>
  <c r="K104" i="16"/>
  <c r="H105" i="16"/>
  <c r="I105" i="16"/>
  <c r="J105" i="16"/>
  <c r="K105" i="16"/>
  <c r="H106" i="16"/>
  <c r="I106" i="16"/>
  <c r="J106" i="16"/>
  <c r="K106" i="16"/>
  <c r="H107" i="16"/>
  <c r="I107" i="16"/>
  <c r="J107" i="16"/>
  <c r="K107" i="16"/>
  <c r="H108" i="16"/>
  <c r="I108" i="16"/>
  <c r="J108" i="16"/>
  <c r="K108" i="16"/>
  <c r="H109" i="16"/>
  <c r="I109" i="16"/>
  <c r="J109" i="16"/>
  <c r="K109" i="16"/>
  <c r="H110" i="16"/>
  <c r="I110" i="16"/>
  <c r="J110" i="16"/>
  <c r="K110" i="16"/>
  <c r="I6" i="16"/>
  <c r="I7" i="16"/>
  <c r="I8" i="16"/>
  <c r="I9" i="16"/>
  <c r="I10" i="16"/>
  <c r="I11" i="16"/>
  <c r="I12" i="16"/>
  <c r="I13" i="16"/>
  <c r="I14" i="16"/>
  <c r="I15" i="16"/>
  <c r="I16" i="16"/>
  <c r="I17" i="16"/>
  <c r="I18" i="16"/>
  <c r="I19" i="16"/>
  <c r="I20" i="16"/>
  <c r="I21" i="16"/>
  <c r="I22" i="16"/>
  <c r="I23" i="16"/>
  <c r="I24" i="16"/>
  <c r="I25" i="16"/>
  <c r="I26" i="16"/>
  <c r="I27" i="16"/>
  <c r="I28" i="16"/>
  <c r="I29" i="16"/>
  <c r="I30" i="16"/>
  <c r="I31" i="16"/>
  <c r="I32" i="16"/>
  <c r="I33" i="16"/>
  <c r="I34" i="16"/>
  <c r="I35" i="16"/>
  <c r="I36" i="16"/>
  <c r="I37" i="16"/>
  <c r="I38" i="16"/>
  <c r="I40" i="16"/>
  <c r="I41" i="16"/>
  <c r="I42" i="16"/>
  <c r="I43" i="16"/>
  <c r="I44" i="16"/>
  <c r="I45" i="16"/>
  <c r="I46" i="16"/>
  <c r="I47" i="16"/>
  <c r="I48" i="16"/>
  <c r="I49" i="16"/>
  <c r="I50" i="16"/>
  <c r="I51" i="16"/>
  <c r="I52" i="16"/>
  <c r="I53" i="16"/>
  <c r="I54" i="16"/>
  <c r="I55" i="16"/>
  <c r="I56" i="16"/>
  <c r="I57" i="16"/>
  <c r="I58" i="16"/>
  <c r="I59" i="16"/>
  <c r="I60" i="16"/>
  <c r="I61" i="16"/>
  <c r="I62" i="16"/>
  <c r="I63" i="16"/>
  <c r="I64" i="16"/>
  <c r="I65" i="16"/>
  <c r="I66" i="16"/>
  <c r="I67" i="16"/>
  <c r="I69" i="16"/>
  <c r="I70" i="16"/>
  <c r="I71" i="16"/>
  <c r="I72" i="16"/>
  <c r="I73" i="16"/>
  <c r="I74" i="16"/>
  <c r="I75" i="16"/>
  <c r="I76" i="16"/>
  <c r="I77" i="16"/>
  <c r="I78" i="16"/>
  <c r="I79" i="16"/>
  <c r="I80" i="16"/>
  <c r="I81" i="16"/>
  <c r="I82" i="16"/>
  <c r="I83" i="16"/>
  <c r="I84" i="16"/>
  <c r="I85" i="16"/>
  <c r="I86" i="16"/>
  <c r="I87" i="16"/>
  <c r="I88" i="16"/>
  <c r="I89" i="16"/>
  <c r="I90" i="16"/>
  <c r="I91" i="16"/>
  <c r="I92" i="16"/>
  <c r="I93" i="16"/>
  <c r="I94" i="16"/>
  <c r="I95" i="16"/>
  <c r="I96" i="16"/>
  <c r="I97" i="16"/>
  <c r="I98" i="16"/>
  <c r="I100" i="16"/>
  <c r="I112" i="16"/>
  <c r="I134" i="16"/>
  <c r="I200" i="16"/>
  <c r="I375" i="16"/>
  <c r="I408" i="16"/>
  <c r="I409" i="16"/>
  <c r="I410" i="16"/>
  <c r="I411" i="16"/>
  <c r="I412" i="16"/>
  <c r="I413" i="16"/>
  <c r="I414" i="16"/>
  <c r="I415" i="16"/>
  <c r="I416" i="16"/>
  <c r="I417" i="16"/>
  <c r="I418" i="16"/>
  <c r="I419" i="16"/>
  <c r="I420" i="16"/>
  <c r="I421" i="16"/>
  <c r="I422" i="16"/>
  <c r="I423" i="16"/>
  <c r="I424" i="16"/>
  <c r="I425" i="16"/>
  <c r="I426" i="16"/>
  <c r="I427" i="16"/>
  <c r="I428" i="16"/>
  <c r="I429" i="16"/>
  <c r="I430" i="16"/>
  <c r="I431" i="16"/>
  <c r="I432" i="16"/>
  <c r="I433" i="16"/>
  <c r="I434" i="16"/>
  <c r="I435" i="16"/>
  <c r="I5" i="16"/>
  <c r="H409" i="16"/>
  <c r="J409" i="16"/>
  <c r="K409" i="16"/>
  <c r="H410" i="16"/>
  <c r="J410" i="16"/>
  <c r="K410" i="16"/>
  <c r="H411" i="16"/>
  <c r="J411" i="16"/>
  <c r="K411" i="16"/>
  <c r="H412" i="16"/>
  <c r="J412" i="16"/>
  <c r="K412" i="16"/>
  <c r="H413" i="16"/>
  <c r="J413" i="16"/>
  <c r="K413" i="16"/>
  <c r="H414" i="16"/>
  <c r="J414" i="16"/>
  <c r="K414" i="16"/>
  <c r="H415" i="16"/>
  <c r="J415" i="16"/>
  <c r="K415" i="16"/>
  <c r="H416" i="16"/>
  <c r="J416" i="16"/>
  <c r="K416" i="16"/>
  <c r="H417" i="16"/>
  <c r="J417" i="16"/>
  <c r="K417" i="16"/>
  <c r="H418" i="16"/>
  <c r="J418" i="16"/>
  <c r="K418" i="16"/>
  <c r="H419" i="16"/>
  <c r="J419" i="16"/>
  <c r="K419" i="16"/>
  <c r="H420" i="16"/>
  <c r="J420" i="16"/>
  <c r="K420" i="16"/>
  <c r="H421" i="16"/>
  <c r="J421" i="16"/>
  <c r="K421" i="16"/>
  <c r="H422" i="16"/>
  <c r="J422" i="16"/>
  <c r="K422" i="16"/>
  <c r="H423" i="16"/>
  <c r="J423" i="16"/>
  <c r="K423" i="16"/>
  <c r="H424" i="16"/>
  <c r="J424" i="16"/>
  <c r="K424" i="16"/>
  <c r="H425" i="16"/>
  <c r="J425" i="16"/>
  <c r="K425" i="16"/>
  <c r="H426" i="16"/>
  <c r="J426" i="16"/>
  <c r="K426" i="16"/>
  <c r="H427" i="16"/>
  <c r="J427" i="16"/>
  <c r="K427" i="16"/>
  <c r="H428" i="16"/>
  <c r="J428" i="16"/>
  <c r="K428" i="16"/>
  <c r="H429" i="16"/>
  <c r="J429" i="16"/>
  <c r="K429" i="16"/>
  <c r="H430" i="16"/>
  <c r="J430" i="16"/>
  <c r="K430" i="16"/>
  <c r="H431" i="16"/>
  <c r="J431" i="16"/>
  <c r="K431" i="16"/>
  <c r="H432" i="16"/>
  <c r="J432" i="16"/>
  <c r="K432" i="16"/>
  <c r="H433" i="16"/>
  <c r="J433" i="16"/>
  <c r="K433" i="16"/>
  <c r="H434" i="16"/>
  <c r="J434" i="16"/>
  <c r="K434" i="16"/>
  <c r="H435" i="16"/>
  <c r="J435" i="16"/>
  <c r="K435" i="16"/>
  <c r="K408" i="16"/>
  <c r="J408" i="16"/>
  <c r="H408" i="16"/>
  <c r="K375" i="16"/>
  <c r="J375" i="16"/>
  <c r="H375" i="16"/>
  <c r="K200" i="16"/>
  <c r="J200" i="16"/>
  <c r="H200" i="16"/>
  <c r="K134" i="16"/>
  <c r="J134" i="16"/>
  <c r="H134" i="16"/>
  <c r="K112" i="16"/>
  <c r="J112" i="16"/>
  <c r="H112" i="16"/>
  <c r="K100" i="16"/>
  <c r="J100" i="16"/>
  <c r="H100" i="16"/>
  <c r="H70" i="16"/>
  <c r="J70" i="16"/>
  <c r="K70" i="16"/>
  <c r="H71" i="16"/>
  <c r="J71" i="16"/>
  <c r="K71" i="16"/>
  <c r="H72" i="16"/>
  <c r="J72" i="16"/>
  <c r="K72" i="16"/>
  <c r="H73" i="16"/>
  <c r="J73" i="16"/>
  <c r="K73" i="16"/>
  <c r="H74" i="16"/>
  <c r="J74" i="16"/>
  <c r="K74" i="16"/>
  <c r="H75" i="16"/>
  <c r="J75" i="16"/>
  <c r="K75" i="16"/>
  <c r="H76" i="16"/>
  <c r="J76" i="16"/>
  <c r="K76" i="16"/>
  <c r="H77" i="16"/>
  <c r="J77" i="16"/>
  <c r="K77" i="16"/>
  <c r="H78" i="16"/>
  <c r="J78" i="16"/>
  <c r="K78" i="16"/>
  <c r="H79" i="16"/>
  <c r="J79" i="16"/>
  <c r="K79" i="16"/>
  <c r="H80" i="16"/>
  <c r="J80" i="16"/>
  <c r="K80" i="16"/>
  <c r="H81" i="16"/>
  <c r="J81" i="16"/>
  <c r="K81" i="16"/>
  <c r="H82" i="16"/>
  <c r="J82" i="16"/>
  <c r="K82" i="16"/>
  <c r="H83" i="16"/>
  <c r="J83" i="16"/>
  <c r="K83" i="16"/>
  <c r="H84" i="16"/>
  <c r="J84" i="16"/>
  <c r="K84" i="16"/>
  <c r="H85" i="16"/>
  <c r="J85" i="16"/>
  <c r="K85" i="16"/>
  <c r="H86" i="16"/>
  <c r="J86" i="16"/>
  <c r="K86" i="16"/>
  <c r="H87" i="16"/>
  <c r="J87" i="16"/>
  <c r="K87" i="16"/>
  <c r="H88" i="16"/>
  <c r="J88" i="16"/>
  <c r="K88" i="16"/>
  <c r="H89" i="16"/>
  <c r="J89" i="16"/>
  <c r="K89" i="16"/>
  <c r="H90" i="16"/>
  <c r="J90" i="16"/>
  <c r="K90" i="16"/>
  <c r="H91" i="16"/>
  <c r="J91" i="16"/>
  <c r="K91" i="16"/>
  <c r="H92" i="16"/>
  <c r="J92" i="16"/>
  <c r="K92" i="16"/>
  <c r="H93" i="16"/>
  <c r="J93" i="16"/>
  <c r="K93" i="16"/>
  <c r="H94" i="16"/>
  <c r="J94" i="16"/>
  <c r="K94" i="16"/>
  <c r="H95" i="16"/>
  <c r="J95" i="16"/>
  <c r="K95" i="16"/>
  <c r="H96" i="16"/>
  <c r="J96" i="16"/>
  <c r="K96" i="16"/>
  <c r="H97" i="16"/>
  <c r="J97" i="16"/>
  <c r="K97" i="16"/>
  <c r="H98" i="16"/>
  <c r="J98" i="16"/>
  <c r="K98" i="16"/>
  <c r="K69" i="16"/>
  <c r="J69" i="16"/>
  <c r="H69" i="16"/>
  <c r="K41" i="16"/>
  <c r="K42" i="16"/>
  <c r="K43" i="16"/>
  <c r="K44" i="16"/>
  <c r="K45" i="16"/>
  <c r="K46" i="16"/>
  <c r="K47" i="16"/>
  <c r="K48" i="16"/>
  <c r="K49" i="16"/>
  <c r="K50" i="16"/>
  <c r="K51" i="16"/>
  <c r="K52" i="16"/>
  <c r="K53" i="16"/>
  <c r="K54" i="16"/>
  <c r="K55" i="16"/>
  <c r="K56" i="16"/>
  <c r="K57" i="16"/>
  <c r="K58" i="16"/>
  <c r="K59" i="16"/>
  <c r="K60" i="16"/>
  <c r="K61" i="16"/>
  <c r="K62" i="16"/>
  <c r="K63" i="16"/>
  <c r="K64" i="16"/>
  <c r="K65" i="16"/>
  <c r="K66" i="16"/>
  <c r="K67" i="16"/>
  <c r="K40" i="16"/>
  <c r="K6" i="16"/>
  <c r="K7" i="16"/>
  <c r="K8" i="16"/>
  <c r="K9" i="16"/>
  <c r="K10" i="16"/>
  <c r="K11" i="16"/>
  <c r="K12" i="16"/>
  <c r="K13" i="16"/>
  <c r="K14" i="16"/>
  <c r="K15" i="16"/>
  <c r="K16" i="16"/>
  <c r="K17" i="16"/>
  <c r="K18" i="16"/>
  <c r="K19" i="16"/>
  <c r="K20" i="16"/>
  <c r="K21" i="16"/>
  <c r="K22" i="16"/>
  <c r="K23" i="16"/>
  <c r="K24" i="16"/>
  <c r="K25" i="16"/>
  <c r="K26" i="16"/>
  <c r="K27" i="16"/>
  <c r="K28" i="16"/>
  <c r="K29" i="16"/>
  <c r="K30" i="16"/>
  <c r="K31" i="16"/>
  <c r="K32" i="16"/>
  <c r="K33" i="16"/>
  <c r="K34" i="16"/>
  <c r="K35" i="16"/>
  <c r="K36" i="16"/>
  <c r="K37" i="16"/>
  <c r="K38" i="16"/>
  <c r="K5" i="16"/>
  <c r="J41" i="16"/>
  <c r="J42" i="16"/>
  <c r="J43" i="16"/>
  <c r="J44" i="16"/>
  <c r="J45" i="16"/>
  <c r="J46" i="16"/>
  <c r="J47" i="16"/>
  <c r="J48" i="16"/>
  <c r="J49" i="16"/>
  <c r="J50" i="16"/>
  <c r="J51" i="16"/>
  <c r="J52" i="16"/>
  <c r="J53" i="16"/>
  <c r="J54" i="16"/>
  <c r="J55" i="16"/>
  <c r="J56" i="16"/>
  <c r="J57" i="16"/>
  <c r="J58" i="16"/>
  <c r="J59" i="16"/>
  <c r="J60" i="16"/>
  <c r="J61" i="16"/>
  <c r="J62" i="16"/>
  <c r="J63" i="16"/>
  <c r="J64" i="16"/>
  <c r="J65" i="16"/>
  <c r="J66" i="16"/>
  <c r="J67" i="16"/>
  <c r="J40" i="16"/>
  <c r="J6" i="16"/>
  <c r="J7" i="16"/>
  <c r="J8" i="16"/>
  <c r="J9" i="16"/>
  <c r="J10" i="16"/>
  <c r="J11" i="16"/>
  <c r="J12" i="16"/>
  <c r="J13" i="16"/>
  <c r="J14" i="16"/>
  <c r="J15" i="16"/>
  <c r="J16" i="16"/>
  <c r="J17" i="16"/>
  <c r="J18" i="16"/>
  <c r="J19" i="16"/>
  <c r="J20" i="16"/>
  <c r="J21" i="16"/>
  <c r="J22" i="16"/>
  <c r="J23" i="16"/>
  <c r="J24" i="16"/>
  <c r="J25" i="16"/>
  <c r="J26" i="16"/>
  <c r="J27" i="16"/>
  <c r="J28" i="16"/>
  <c r="J29" i="16"/>
  <c r="J30" i="16"/>
  <c r="J31" i="16"/>
  <c r="J32" i="16"/>
  <c r="J33" i="16"/>
  <c r="J34" i="16"/>
  <c r="J35" i="16"/>
  <c r="J36" i="16"/>
  <c r="J37" i="16"/>
  <c r="J38" i="16"/>
  <c r="J5" i="16"/>
  <c r="H41" i="16"/>
  <c r="H42" i="16"/>
  <c r="H43" i="16"/>
  <c r="H44" i="16"/>
  <c r="H45" i="16"/>
  <c r="H46" i="16"/>
  <c r="H47" i="16"/>
  <c r="H48" i="16"/>
  <c r="H49" i="16"/>
  <c r="H50" i="16"/>
  <c r="H51" i="16"/>
  <c r="H52" i="16"/>
  <c r="H53" i="16"/>
  <c r="H54" i="16"/>
  <c r="H55" i="16"/>
  <c r="H56" i="16"/>
  <c r="H57" i="16"/>
  <c r="H58" i="16"/>
  <c r="H59" i="16"/>
  <c r="H60" i="16"/>
  <c r="H61" i="16"/>
  <c r="H62" i="16"/>
  <c r="H63" i="16"/>
  <c r="H64" i="16"/>
  <c r="H65" i="16"/>
  <c r="H66" i="16"/>
  <c r="H67" i="16"/>
  <c r="H40" i="16"/>
  <c r="H6" i="16"/>
  <c r="H7" i="16"/>
  <c r="H8" i="16"/>
  <c r="H9" i="16"/>
  <c r="H10" i="16"/>
  <c r="H11" i="16"/>
  <c r="H12" i="16"/>
  <c r="H13" i="16"/>
  <c r="H14" i="16"/>
  <c r="H15" i="16"/>
  <c r="H16" i="16"/>
  <c r="H17" i="16"/>
  <c r="H18" i="16"/>
  <c r="H19" i="16"/>
  <c r="H20" i="16"/>
  <c r="H21" i="16"/>
  <c r="H22" i="16"/>
  <c r="H23" i="16"/>
  <c r="H24" i="16"/>
  <c r="H25" i="16"/>
  <c r="H26" i="16"/>
  <c r="H27" i="16"/>
  <c r="H28" i="16"/>
  <c r="H29" i="16"/>
  <c r="H30" i="16"/>
  <c r="H31" i="16"/>
  <c r="H32" i="16"/>
  <c r="H33" i="16"/>
  <c r="H34" i="16"/>
  <c r="H35" i="16"/>
  <c r="H36" i="16"/>
  <c r="H37" i="16"/>
  <c r="H38" i="16"/>
  <c r="H5" i="16"/>
</calcChain>
</file>

<file path=xl/comments1.xml><?xml version="1.0" encoding="utf-8"?>
<comments xmlns="http://schemas.openxmlformats.org/spreadsheetml/2006/main">
  <authors>
    <author>Bob Jia</author>
  </authors>
  <commentList>
    <comment ref="AE1" authorId="0">
      <text>
        <r>
          <rPr>
            <b/>
            <sz val="9"/>
            <color indexed="81"/>
            <rFont val="Tahoma"/>
            <charset val="1"/>
          </rPr>
          <t>Bob Jia:</t>
        </r>
        <r>
          <rPr>
            <sz val="9"/>
            <color indexed="81"/>
            <rFont val="Tahoma"/>
            <charset val="1"/>
          </rPr>
          <t xml:space="preserve">
Number of Items
(currently coded to support 999 items)
Press Ctrl+Shift+R to run macro</t>
        </r>
      </text>
    </comment>
    <comment ref="AI1" authorId="0">
      <text>
        <r>
          <rPr>
            <b/>
            <sz val="9"/>
            <color indexed="81"/>
            <rFont val="Tahoma"/>
            <charset val="1"/>
          </rPr>
          <t>Bob Jia:</t>
        </r>
        <r>
          <rPr>
            <sz val="9"/>
            <color indexed="81"/>
            <rFont val="Tahoma"/>
            <charset val="1"/>
          </rPr>
          <t xml:space="preserve">
Low: &lt; 200 mg
Med: &lt; 400 mg
High: &gt;= 400 mg</t>
        </r>
      </text>
    </comment>
    <comment ref="AJ1" authorId="0">
      <text>
        <r>
          <rPr>
            <b/>
            <sz val="9"/>
            <color indexed="81"/>
            <rFont val="Tahoma"/>
            <charset val="1"/>
          </rPr>
          <t>Bob Jia:</t>
        </r>
        <r>
          <rPr>
            <sz val="9"/>
            <color indexed="81"/>
            <rFont val="Tahoma"/>
            <charset val="1"/>
          </rPr>
          <t xml:space="preserve">
Low: &lt; 10 %
Med: &lt; 20 %
High: &gt;= 20%
</t>
        </r>
      </text>
    </comment>
  </commentList>
</comments>
</file>

<file path=xl/sharedStrings.xml><?xml version="1.0" encoding="utf-8"?>
<sst xmlns="http://schemas.openxmlformats.org/spreadsheetml/2006/main" count="4765" uniqueCount="3752">
  <si>
    <t>Side Items</t>
    <phoneticPr fontId="3" type="noConversion"/>
  </si>
  <si>
    <t>Apple Pie (2 pies)</t>
    <phoneticPr fontId="3" type="noConversion"/>
  </si>
  <si>
    <t>Fried Cheese Sticks (4 pcs)</t>
    <phoneticPr fontId="3" type="noConversion"/>
  </si>
  <si>
    <t>Wedge Fries</t>
    <phoneticPr fontId="3" type="noConversion"/>
  </si>
  <si>
    <t>Breadsticks (each)</t>
    <phoneticPr fontId="3" type="noConversion"/>
  </si>
  <si>
    <t>Cheese Breadsticks (each)</t>
    <phoneticPr fontId="3" type="noConversion"/>
  </si>
  <si>
    <t>Desserts</t>
    <phoneticPr fontId="3" type="noConversion"/>
  </si>
  <si>
    <t>Cinnamon Sticks (2 pieces)</t>
    <phoneticPr fontId="3" type="noConversion"/>
  </si>
  <si>
    <t>White Icing Dipping Cup (2 oz.)</t>
    <phoneticPr fontId="3" type="noConversion"/>
  </si>
  <si>
    <t>HERSHEY'S Chocolate Dunkers (2 pieces)</t>
    <phoneticPr fontId="3" type="noConversion"/>
  </si>
  <si>
    <t>HERSHEY'S Chocolate Sauce (1.5 oz)</t>
    <phoneticPr fontId="3" type="noConversion"/>
  </si>
  <si>
    <t>Drinks</t>
    <phoneticPr fontId="3" type="noConversion"/>
  </si>
  <si>
    <t>Mountain Dew (16 oz)</t>
    <phoneticPr fontId="3" type="noConversion"/>
  </si>
  <si>
    <t>Mountain Dew (22 oz)</t>
    <phoneticPr fontId="3" type="noConversion"/>
  </si>
  <si>
    <t>Mountain Dew (32 oz)</t>
    <phoneticPr fontId="3" type="noConversion"/>
  </si>
  <si>
    <t>Pepsi (16 oz)</t>
    <phoneticPr fontId="3" type="noConversion"/>
  </si>
  <si>
    <t>Pepsi (22 oz)</t>
    <phoneticPr fontId="3" type="noConversion"/>
  </si>
  <si>
    <t>Pepsi (32 oz)</t>
    <phoneticPr fontId="3" type="noConversion"/>
  </si>
  <si>
    <t>Diet Pepsi (16 oz)</t>
    <phoneticPr fontId="3" type="noConversion"/>
  </si>
  <si>
    <t>Diet Pepsi (22 oz)</t>
    <phoneticPr fontId="3" type="noConversion"/>
  </si>
  <si>
    <t>Diet Pepsi (32 oz)</t>
    <phoneticPr fontId="3" type="noConversion"/>
  </si>
  <si>
    <t>Sierra Mist (16 oz)</t>
    <phoneticPr fontId="3" type="noConversion"/>
  </si>
  <si>
    <t>Sierra Mist (22 oz)</t>
    <phoneticPr fontId="3" type="noConversion"/>
  </si>
  <si>
    <t>Sierra Mist (32 oz)</t>
    <phoneticPr fontId="3" type="noConversion"/>
  </si>
  <si>
    <t>14" Large Stuffed Crust Pizza</t>
    <phoneticPr fontId="3" type="noConversion"/>
  </si>
  <si>
    <t>6" Personal Pan Pizza</t>
    <phoneticPr fontId="3" type="noConversion"/>
  </si>
  <si>
    <t>P'Zone Pizza</t>
    <phoneticPr fontId="3" type="noConversion"/>
  </si>
  <si>
    <t>Classic</t>
    <phoneticPr fontId="3" type="noConversion"/>
  </si>
  <si>
    <t>Meaty</t>
    <phoneticPr fontId="3" type="noConversion"/>
  </si>
  <si>
    <t>Marinara Dipping Sauce</t>
    <phoneticPr fontId="3" type="noConversion"/>
  </si>
  <si>
    <t>Tuscani Pastas</t>
    <phoneticPr fontId="3" type="noConversion"/>
  </si>
  <si>
    <t>Chicken Alfredo</t>
    <phoneticPr fontId="3" type="noConversion"/>
  </si>
  <si>
    <t>Meaty Marinara</t>
    <phoneticPr fontId="3" type="noConversion"/>
  </si>
  <si>
    <t>Wings</t>
    <phoneticPr fontId="3" type="noConversion"/>
  </si>
  <si>
    <t>Appetizers</t>
    <phoneticPr fontId="3" type="noConversion"/>
  </si>
  <si>
    <t>Baked Hot Wings (2 pieces)</t>
    <phoneticPr fontId="3" type="noConversion"/>
  </si>
  <si>
    <t>Baked Mild Wings (2 pieces)</t>
    <phoneticPr fontId="3" type="noConversion"/>
  </si>
  <si>
    <t>Wild Ranch Dipping Sauce (1.5 oz)</t>
    <phoneticPr fontId="3" type="noConversion"/>
  </si>
  <si>
    <t>Wing Blue Cheese Dipping Sauce (1.5 oz)</t>
    <phoneticPr fontId="3" type="noConversion"/>
  </si>
  <si>
    <t>Bone Out Wings</t>
    <phoneticPr fontId="3" type="noConversion"/>
  </si>
  <si>
    <t>All American</t>
    <phoneticPr fontId="3" type="noConversion"/>
  </si>
  <si>
    <t>Buffalo Mild</t>
    <phoneticPr fontId="3" type="noConversion"/>
  </si>
  <si>
    <t>Buffalo Medium</t>
    <phoneticPr fontId="3" type="noConversion"/>
  </si>
  <si>
    <t>Bufflalo Bumin Hot</t>
    <phoneticPr fontId="3" type="noConversion"/>
  </si>
  <si>
    <t>Honey BBQ</t>
    <phoneticPr fontId="3" type="noConversion"/>
  </si>
  <si>
    <t>Spicy Asian</t>
    <phoneticPr fontId="3" type="noConversion"/>
  </si>
  <si>
    <t>Garlic Parmesan</t>
    <phoneticPr fontId="3" type="noConversion"/>
  </si>
  <si>
    <t>Spicy BBQ</t>
    <phoneticPr fontId="3" type="noConversion"/>
  </si>
  <si>
    <t>Lemon Pepper</t>
    <phoneticPr fontId="3" type="noConversion"/>
  </si>
  <si>
    <t>Crispy Bone In Wings</t>
    <phoneticPr fontId="3" type="noConversion"/>
  </si>
  <si>
    <t>All American</t>
  </si>
  <si>
    <t>Buffalo Mild</t>
  </si>
  <si>
    <t>Buffalo Medium</t>
  </si>
  <si>
    <t>Bufflalo Bumin Hot</t>
  </si>
  <si>
    <t>Honey BBQ</t>
  </si>
  <si>
    <t>Spicy Asian</t>
  </si>
  <si>
    <t>Spicy BBQ</t>
  </si>
  <si>
    <t>Lemon Pepper</t>
  </si>
  <si>
    <t>Traditional Wings</t>
    <phoneticPr fontId="3" type="noConversion"/>
  </si>
  <si>
    <t>Sides</t>
    <phoneticPr fontId="3" type="noConversion"/>
  </si>
  <si>
    <t>Stuffed Pizza Rollers</t>
    <phoneticPr fontId="3" type="noConversion"/>
  </si>
  <si>
    <t>Ranch Dipping Sauce (1.5 oz)</t>
    <phoneticPr fontId="3" type="noConversion"/>
  </si>
  <si>
    <t>Marinara Dipping Sauce (3 oz)</t>
    <phoneticPr fontId="3" type="noConversion"/>
  </si>
  <si>
    <t>Supreme Garlic Parmesan</t>
    <phoneticPr fontId="3" type="noConversion"/>
  </si>
  <si>
    <t>Pepperoni &amp; Mushroom Garlic Parmesan</t>
    <phoneticPr fontId="3" type="noConversion"/>
  </si>
  <si>
    <t>Italian Sausage &amp; Red Onion Garlic Parmesan</t>
    <phoneticPr fontId="3" type="noConversion"/>
  </si>
  <si>
    <t>Ham &amp; Pineapple Garlic Parmesan</t>
    <phoneticPr fontId="3" type="noConversion"/>
  </si>
  <si>
    <t>Veggie Lover's Garlic Parmesan</t>
    <phoneticPr fontId="3" type="noConversion"/>
  </si>
  <si>
    <t>Meat Lover's Garlic Parmesan</t>
    <phoneticPr fontId="3" type="noConversion"/>
  </si>
  <si>
    <t>Pepperoni Lover's Garlic Parmesan</t>
    <phoneticPr fontId="3" type="noConversion"/>
  </si>
  <si>
    <t>Hawaiian Luau Garlic Parmesan</t>
    <phoneticPr fontId="3" type="noConversion"/>
  </si>
  <si>
    <t>Dan's Original Garlic Parmesan</t>
    <phoneticPr fontId="3" type="noConversion"/>
  </si>
  <si>
    <t>Triple Meat Italiano Garlic Parmesan</t>
    <phoneticPr fontId="3" type="noConversion"/>
  </si>
  <si>
    <t>Spicy Sicilian Garlic Parmesan</t>
    <phoneticPr fontId="3" type="noConversion"/>
  </si>
  <si>
    <t>Ultimate Cheese Lover's Garlic Parmesan</t>
    <phoneticPr fontId="3" type="noConversion"/>
  </si>
  <si>
    <t>12" Fit'n Delicious Pizza</t>
    <phoneticPr fontId="3" type="noConversion"/>
  </si>
  <si>
    <t>Chicken, Red Onion &amp; Green Pepper</t>
    <phoneticPr fontId="3" type="noConversion"/>
  </si>
  <si>
    <t>Chicken, Mushroom, &amp; Jalapeno</t>
    <phoneticPr fontId="3" type="noConversion"/>
  </si>
  <si>
    <t>Ham, Red Onion &amp; Mushroom</t>
    <phoneticPr fontId="3" type="noConversion"/>
  </si>
  <si>
    <t xml:space="preserve">Ham, Pineapple &amp; Diced Red Tomato </t>
    <phoneticPr fontId="3" type="noConversion"/>
  </si>
  <si>
    <t>Green Pepper, Red Onion &amp; Diced Red Tomato</t>
    <phoneticPr fontId="3" type="noConversion"/>
  </si>
  <si>
    <t>Diced Red Tomato, Mushroom &amp; Jalapeno</t>
    <phoneticPr fontId="3" type="noConversion"/>
  </si>
  <si>
    <t>14" Large Pan Pizza</t>
    <phoneticPr fontId="3" type="noConversion"/>
  </si>
  <si>
    <t>14" Large Thin'N Crispy Pizza</t>
    <phoneticPr fontId="3" type="noConversion"/>
  </si>
  <si>
    <t>14" Large Hand-Tossed Style Pizza</t>
    <phoneticPr fontId="3" type="noConversion"/>
  </si>
  <si>
    <t>BBQ Chicken Bacon</t>
    <phoneticPr fontId="3" type="noConversion"/>
  </si>
  <si>
    <t>Hawaiian BBQ Chicken</t>
    <phoneticPr fontId="3" type="noConversion"/>
  </si>
  <si>
    <t>Tuscan Six Cheese</t>
    <phoneticPr fontId="3" type="noConversion"/>
  </si>
  <si>
    <t>Cheesesticks</t>
    <phoneticPr fontId="3" type="noConversion"/>
  </si>
  <si>
    <t>Parmesan Breadsticks</t>
    <phoneticPr fontId="3" type="noConversion"/>
  </si>
  <si>
    <t>Spicy Buffalo Wings</t>
    <phoneticPr fontId="3" type="noConversion"/>
  </si>
  <si>
    <t>BBQ Wings</t>
    <phoneticPr fontId="3" type="noConversion"/>
  </si>
  <si>
    <t>Honey Chipotle Wings</t>
    <phoneticPr fontId="3" type="noConversion"/>
  </si>
  <si>
    <t>Applepie</t>
    <phoneticPr fontId="3" type="noConversion"/>
  </si>
  <si>
    <t>Cinnapie</t>
    <phoneticPr fontId="3" type="noConversion"/>
  </si>
  <si>
    <t>Extras</t>
    <phoneticPr fontId="3" type="noConversion"/>
  </si>
  <si>
    <t>Dipping Sauces</t>
    <phoneticPr fontId="3" type="noConversion"/>
  </si>
  <si>
    <t>Special garlic</t>
    <phoneticPr fontId="3" type="noConversion"/>
  </si>
  <si>
    <t>Pizza Sauce</t>
    <phoneticPr fontId="3" type="noConversion"/>
  </si>
  <si>
    <t>Cheese Sauce</t>
    <phoneticPr fontId="3" type="noConversion"/>
  </si>
  <si>
    <t>Ranch Sauce</t>
    <phoneticPr fontId="3" type="noConversion"/>
  </si>
  <si>
    <t>Blue Cheese</t>
    <phoneticPr fontId="3" type="noConversion"/>
  </si>
  <si>
    <t>http://www.pizzahut.com/nutritioninformation.html</t>
  </si>
  <si>
    <t>Sodium(mg)</t>
    <phoneticPr fontId="3" type="noConversion"/>
  </si>
  <si>
    <t>PIZZA</t>
    <phoneticPr fontId="3" type="noConversion"/>
  </si>
  <si>
    <t>12" MEDIUM PAN PIZZA</t>
    <phoneticPr fontId="3" type="noConversion"/>
  </si>
  <si>
    <t>Cheese Only</t>
    <phoneticPr fontId="3" type="noConversion"/>
  </si>
  <si>
    <t>Pepperoni</t>
    <phoneticPr fontId="3" type="noConversion"/>
  </si>
  <si>
    <t>Supreme</t>
    <phoneticPr fontId="3" type="noConversion"/>
  </si>
  <si>
    <t>Pepperoni &amp; Mushroom</t>
    <phoneticPr fontId="3" type="noConversion"/>
  </si>
  <si>
    <t>Italian Sausage &amp; Red Onion</t>
    <phoneticPr fontId="3" type="noConversion"/>
  </si>
  <si>
    <t>Ham &amp; Pineapple</t>
    <phoneticPr fontId="3" type="noConversion"/>
  </si>
  <si>
    <t>Veggie Lover's</t>
    <phoneticPr fontId="3" type="noConversion"/>
  </si>
  <si>
    <t>Meat Lover's</t>
    <phoneticPr fontId="3" type="noConversion"/>
  </si>
  <si>
    <t xml:space="preserve">Pepperoni Lover's </t>
    <phoneticPr fontId="3" type="noConversion"/>
  </si>
  <si>
    <t>Hawaiian Luau</t>
    <phoneticPr fontId="3" type="noConversion"/>
  </si>
  <si>
    <t xml:space="preserve">Dan's Original </t>
    <phoneticPr fontId="3" type="noConversion"/>
  </si>
  <si>
    <t>Triple Meat Italiano</t>
    <phoneticPr fontId="3" type="noConversion"/>
  </si>
  <si>
    <t xml:space="preserve">Spicy Sicilian </t>
    <phoneticPr fontId="3" type="noConversion"/>
  </si>
  <si>
    <t>Ultimate Cheese Lover's</t>
    <phoneticPr fontId="3" type="noConversion"/>
  </si>
  <si>
    <t>12" Medium Thin'N Crispy Pizza</t>
    <phoneticPr fontId="3" type="noConversion"/>
  </si>
  <si>
    <t>Cheese Only</t>
    <phoneticPr fontId="3" type="noConversion"/>
  </si>
  <si>
    <t>Pepperoni</t>
    <phoneticPr fontId="3" type="noConversion"/>
  </si>
  <si>
    <t>Supreme</t>
    <phoneticPr fontId="3" type="noConversion"/>
  </si>
  <si>
    <t>Pepperoni &amp; Mushroom</t>
    <phoneticPr fontId="3" type="noConversion"/>
  </si>
  <si>
    <t>12" Medium Hand-Tossed Style Pizza</t>
    <phoneticPr fontId="3" type="noConversion"/>
  </si>
  <si>
    <t>Cheese Only Garlic Parmesan</t>
    <phoneticPr fontId="3" type="noConversion"/>
  </si>
  <si>
    <t>Pepperoni Garlic Parmesan</t>
    <phoneticPr fontId="3" type="noConversion"/>
  </si>
  <si>
    <t>940</t>
    <phoneticPr fontId="3" type="noConversion"/>
  </si>
  <si>
    <t>16</t>
    <phoneticPr fontId="3" type="noConversion"/>
  </si>
  <si>
    <t>9</t>
    <phoneticPr fontId="3" type="noConversion"/>
  </si>
  <si>
    <t>690</t>
    <phoneticPr fontId="3" type="noConversion"/>
  </si>
  <si>
    <t>Buffalo Wings</t>
    <phoneticPr fontId="3" type="noConversion"/>
  </si>
  <si>
    <t>1020- 1100</t>
    <phoneticPr fontId="3" type="noConversion"/>
  </si>
  <si>
    <t>1</t>
    <phoneticPr fontId="3" type="noConversion"/>
  </si>
  <si>
    <t>81- 82</t>
    <phoneticPr fontId="3" type="noConversion"/>
  </si>
  <si>
    <t>18</t>
    <phoneticPr fontId="3" type="noConversion"/>
  </si>
  <si>
    <t>2010- 3430</t>
    <phoneticPr fontId="3" type="noConversion"/>
  </si>
  <si>
    <t>Buffalo Chicken Kickers</t>
    <phoneticPr fontId="3" type="noConversion"/>
  </si>
  <si>
    <t>510</t>
    <phoneticPr fontId="3" type="noConversion"/>
  </si>
  <si>
    <t>7</t>
    <phoneticPr fontId="3" type="noConversion"/>
  </si>
  <si>
    <t>43</t>
    <phoneticPr fontId="3" type="noConversion"/>
  </si>
  <si>
    <t>4</t>
    <phoneticPr fontId="3" type="noConversion"/>
  </si>
  <si>
    <t>1410</t>
    <phoneticPr fontId="3" type="noConversion"/>
  </si>
  <si>
    <t>Dipping Cups</t>
    <phoneticPr fontId="3" type="noConversion"/>
  </si>
  <si>
    <t>25- 310</t>
    <phoneticPr fontId="3" type="noConversion"/>
  </si>
  <si>
    <t>0-1</t>
    <phoneticPr fontId="3" type="noConversion"/>
  </si>
  <si>
    <t>0- 2</t>
    <phoneticPr fontId="3" type="noConversion"/>
  </si>
  <si>
    <t>0-5</t>
    <phoneticPr fontId="3" type="noConversion"/>
  </si>
  <si>
    <t>0-1480</t>
    <phoneticPr fontId="3" type="noConversion"/>
  </si>
  <si>
    <t>Chocolate Lava Crunch Cakes</t>
    <phoneticPr fontId="3" type="noConversion"/>
  </si>
  <si>
    <t>690</t>
    <phoneticPr fontId="3" type="noConversion"/>
  </si>
  <si>
    <t>3</t>
    <phoneticPr fontId="3" type="noConversion"/>
  </si>
  <si>
    <t>8</t>
    <phoneticPr fontId="3" type="noConversion"/>
  </si>
  <si>
    <t>20</t>
    <phoneticPr fontId="3" type="noConversion"/>
  </si>
  <si>
    <t>340</t>
    <phoneticPr fontId="3" type="noConversion"/>
  </si>
  <si>
    <t>http://order.papajohns.com/nutrition.html</t>
  </si>
  <si>
    <t>Specialty Pizzas</t>
    <phoneticPr fontId="3" type="noConversion"/>
  </si>
  <si>
    <t>Original Cheese Pizza</t>
    <phoneticPr fontId="3" type="noConversion"/>
  </si>
  <si>
    <t>Pizza For One</t>
    <phoneticPr fontId="3" type="noConversion"/>
  </si>
  <si>
    <t>Pizza For One</t>
    <phoneticPr fontId="3" type="noConversion"/>
  </si>
  <si>
    <t>Small</t>
    <phoneticPr fontId="3" type="noConversion"/>
  </si>
  <si>
    <t>Small</t>
    <phoneticPr fontId="3" type="noConversion"/>
  </si>
  <si>
    <t>Medium</t>
    <phoneticPr fontId="3" type="noConversion"/>
  </si>
  <si>
    <t>Medium</t>
    <phoneticPr fontId="3" type="noConversion"/>
  </si>
  <si>
    <t>Large</t>
    <phoneticPr fontId="3" type="noConversion"/>
  </si>
  <si>
    <t>Large</t>
    <phoneticPr fontId="3" type="noConversion"/>
  </si>
  <si>
    <t>Extra Large</t>
    <phoneticPr fontId="3" type="noConversion"/>
  </si>
  <si>
    <t xml:space="preserve">Large Thin Crust </t>
    <phoneticPr fontId="3" type="noConversion"/>
  </si>
  <si>
    <t>Pepperoni Pizza</t>
    <phoneticPr fontId="3" type="noConversion"/>
  </si>
  <si>
    <t>John's Favorite</t>
    <phoneticPr fontId="3" type="noConversion"/>
  </si>
  <si>
    <t>The Works</t>
    <phoneticPr fontId="3" type="noConversion"/>
  </si>
  <si>
    <t>The Meats</t>
    <phoneticPr fontId="3" type="noConversion"/>
  </si>
  <si>
    <t>Spicy Italian</t>
    <phoneticPr fontId="3" type="noConversion"/>
  </si>
  <si>
    <t>Small</t>
  </si>
  <si>
    <t>Medium</t>
  </si>
  <si>
    <t>Large</t>
  </si>
  <si>
    <t>Extra Large</t>
  </si>
  <si>
    <t>Large Thin Crust</t>
  </si>
  <si>
    <t>Spinach Alfredo</t>
    <phoneticPr fontId="3" type="noConversion"/>
  </si>
  <si>
    <t>Pizza For One</t>
  </si>
  <si>
    <t>Build your own</t>
    <phoneticPr fontId="3" type="noConversion"/>
  </si>
  <si>
    <t>540- 670</t>
    <phoneticPr fontId="3" type="noConversion"/>
  </si>
  <si>
    <t>2-5</t>
    <phoneticPr fontId="3" type="noConversion"/>
  </si>
  <si>
    <t>16- 32</t>
    <phoneticPr fontId="3" type="noConversion"/>
  </si>
  <si>
    <t>25-21</t>
    <phoneticPr fontId="3" type="noConversion"/>
  </si>
  <si>
    <t>770- 1770</t>
    <phoneticPr fontId="3" type="noConversion"/>
  </si>
  <si>
    <t>Tin</t>
    <phoneticPr fontId="3" type="noConversion"/>
  </si>
  <si>
    <t>1145- 2070</t>
    <phoneticPr fontId="3" type="noConversion"/>
  </si>
  <si>
    <t>6- 14</t>
    <phoneticPr fontId="3" type="noConversion"/>
  </si>
  <si>
    <t>34- 92</t>
    <phoneticPr fontId="3" type="noConversion"/>
  </si>
  <si>
    <t>7-45</t>
    <phoneticPr fontId="3" type="noConversion"/>
  </si>
  <si>
    <t>1660- 7720</t>
    <phoneticPr fontId="3" type="noConversion"/>
  </si>
  <si>
    <t>Build you own, Tin</t>
    <phoneticPr fontId="3" type="noConversion"/>
  </si>
  <si>
    <t>335- 1260</t>
    <phoneticPr fontId="3" type="noConversion"/>
  </si>
  <si>
    <t>2- 10</t>
    <phoneticPr fontId="3" type="noConversion"/>
  </si>
  <si>
    <t>10-68</t>
    <phoneticPr fontId="3" type="noConversion"/>
  </si>
  <si>
    <t>1-39</t>
    <phoneticPr fontId="3" type="noConversion"/>
  </si>
  <si>
    <t>660- 6720</t>
    <phoneticPr fontId="3" type="noConversion"/>
  </si>
  <si>
    <t>Sides</t>
    <phoneticPr fontId="3" type="noConversion"/>
  </si>
  <si>
    <t>Amazin' Greens</t>
    <phoneticPr fontId="3" type="noConversion"/>
  </si>
  <si>
    <t>Garden Fresh</t>
    <phoneticPr fontId="3" type="noConversion"/>
  </si>
  <si>
    <t>7</t>
    <phoneticPr fontId="3" type="noConversion"/>
  </si>
  <si>
    <t>4.5</t>
    <phoneticPr fontId="3" type="noConversion"/>
  </si>
  <si>
    <t>160</t>
    <phoneticPr fontId="3" type="noConversion"/>
  </si>
  <si>
    <t>Grilled Chicken Caesar</t>
    <phoneticPr fontId="3" type="noConversion"/>
  </si>
  <si>
    <t>170</t>
    <phoneticPr fontId="3" type="noConversion"/>
  </si>
  <si>
    <t>19</t>
    <phoneticPr fontId="3" type="noConversion"/>
  </si>
  <si>
    <t>3.5</t>
    <phoneticPr fontId="3" type="noConversion"/>
  </si>
  <si>
    <t>590</t>
    <phoneticPr fontId="3" type="noConversion"/>
  </si>
  <si>
    <t>Croutons (1 pkg)</t>
    <phoneticPr fontId="3" type="noConversion"/>
  </si>
  <si>
    <t>90</t>
    <phoneticPr fontId="3" type="noConversion"/>
  </si>
  <si>
    <t>2</t>
    <phoneticPr fontId="3" type="noConversion"/>
  </si>
  <si>
    <t>140</t>
    <phoneticPr fontId="3" type="noConversion"/>
  </si>
  <si>
    <t>Dressing (1 pkg)</t>
    <phoneticPr fontId="3" type="noConversion"/>
  </si>
  <si>
    <t>20- 230</t>
    <phoneticPr fontId="3" type="noConversion"/>
  </si>
  <si>
    <t>0- 2</t>
    <phoneticPr fontId="3" type="noConversion"/>
  </si>
  <si>
    <t>0- 4.5</t>
    <phoneticPr fontId="3" type="noConversion"/>
  </si>
  <si>
    <t>360-770</t>
    <phoneticPr fontId="3" type="noConversion"/>
  </si>
  <si>
    <t>Breadsticks</t>
    <phoneticPr fontId="3" type="noConversion"/>
  </si>
  <si>
    <t>870</t>
    <phoneticPr fontId="3" type="noConversion"/>
  </si>
  <si>
    <t>3</t>
    <phoneticPr fontId="3" type="noConversion"/>
  </si>
  <si>
    <t>17</t>
    <phoneticPr fontId="3" type="noConversion"/>
  </si>
  <si>
    <t>10</t>
    <phoneticPr fontId="3" type="noConversion"/>
  </si>
  <si>
    <t>780</t>
    <phoneticPr fontId="3" type="noConversion"/>
  </si>
  <si>
    <t>Cheesy Bread</t>
    <phoneticPr fontId="3" type="noConversion"/>
  </si>
  <si>
    <t>930</t>
    <phoneticPr fontId="3" type="noConversion"/>
  </si>
  <si>
    <t>28</t>
    <phoneticPr fontId="3" type="noConversion"/>
  </si>
  <si>
    <t>1140</t>
    <phoneticPr fontId="3" type="noConversion"/>
  </si>
  <si>
    <t>Cinna Stiz</t>
    <phoneticPr fontId="3" type="noConversion"/>
  </si>
  <si>
    <t>970-1800</t>
    <phoneticPr fontId="3" type="noConversion"/>
  </si>
  <si>
    <t>4- 9</t>
    <phoneticPr fontId="3" type="noConversion"/>
  </si>
  <si>
    <t>41-78</t>
    <phoneticPr fontId="3" type="noConversion"/>
  </si>
  <si>
    <t>24- 38</t>
    <phoneticPr fontId="3" type="noConversion"/>
  </si>
  <si>
    <t>1730- 4800</t>
    <phoneticPr fontId="3" type="noConversion"/>
  </si>
  <si>
    <t>M</t>
    <phoneticPr fontId="3" type="noConversion"/>
  </si>
  <si>
    <t>1370-2850</t>
    <phoneticPr fontId="3" type="noConversion"/>
  </si>
  <si>
    <t>6- 28</t>
    <phoneticPr fontId="3" type="noConversion"/>
  </si>
  <si>
    <t>58- 111</t>
    <phoneticPr fontId="3" type="noConversion"/>
  </si>
  <si>
    <t>33-58</t>
    <phoneticPr fontId="3" type="noConversion"/>
  </si>
  <si>
    <t>2590- 7080</t>
    <phoneticPr fontId="3" type="noConversion"/>
  </si>
  <si>
    <t>L</t>
    <phoneticPr fontId="3" type="noConversion"/>
  </si>
  <si>
    <t>1880-3840</t>
    <phoneticPr fontId="3" type="noConversion"/>
  </si>
  <si>
    <t xml:space="preserve">6- 37 </t>
    <phoneticPr fontId="3" type="noConversion"/>
  </si>
  <si>
    <t>80- 151</t>
    <phoneticPr fontId="3" type="noConversion"/>
  </si>
  <si>
    <t>46-79</t>
    <phoneticPr fontId="3" type="noConversion"/>
  </si>
  <si>
    <t>3590- 943</t>
    <phoneticPr fontId="3" type="noConversion"/>
  </si>
  <si>
    <t>X</t>
    <phoneticPr fontId="3" type="noConversion"/>
  </si>
  <si>
    <t>2510-4470</t>
    <phoneticPr fontId="3" type="noConversion"/>
  </si>
  <si>
    <t>10- 21</t>
    <phoneticPr fontId="3" type="noConversion"/>
  </si>
  <si>
    <t>104- 193</t>
    <phoneticPr fontId="3" type="noConversion"/>
  </si>
  <si>
    <t>59-93</t>
    <phoneticPr fontId="3" type="noConversion"/>
  </si>
  <si>
    <t>4490-10820</t>
    <phoneticPr fontId="3" type="noConversion"/>
  </si>
  <si>
    <t>Oven Baked Sandwiches</t>
    <phoneticPr fontId="3" type="noConversion"/>
  </si>
  <si>
    <t>Each</t>
    <phoneticPr fontId="3" type="noConversion"/>
  </si>
  <si>
    <t>680-900</t>
    <phoneticPr fontId="3" type="noConversion"/>
  </si>
  <si>
    <t>2-4</t>
    <phoneticPr fontId="3" type="noConversion"/>
  </si>
  <si>
    <t>32-48</t>
    <phoneticPr fontId="3" type="noConversion"/>
  </si>
  <si>
    <t>15- 23</t>
    <phoneticPr fontId="3" type="noConversion"/>
  </si>
  <si>
    <t>2050- 2690</t>
    <phoneticPr fontId="3" type="noConversion"/>
  </si>
  <si>
    <t>Extra Cheese</t>
    <phoneticPr fontId="3" type="noConversion"/>
  </si>
  <si>
    <t>0</t>
    <phoneticPr fontId="3" type="noConversion"/>
  </si>
  <si>
    <t>0</t>
    <phoneticPr fontId="3" type="noConversion"/>
  </si>
  <si>
    <t>4</t>
    <phoneticPr fontId="3" type="noConversion"/>
  </si>
  <si>
    <t>4</t>
    <phoneticPr fontId="3" type="noConversion"/>
  </si>
  <si>
    <t>180</t>
    <phoneticPr fontId="3" type="noConversion"/>
  </si>
  <si>
    <t>Extra Meat</t>
    <phoneticPr fontId="3" type="noConversion"/>
  </si>
  <si>
    <t>45- 120</t>
    <phoneticPr fontId="3" type="noConversion"/>
  </si>
  <si>
    <t>6- 10</t>
    <phoneticPr fontId="3" type="noConversion"/>
  </si>
  <si>
    <t>0.5- 3.5</t>
    <phoneticPr fontId="3" type="noConversion"/>
  </si>
  <si>
    <t xml:space="preserve">250-560 </t>
    <phoneticPr fontId="3" type="noConversion"/>
  </si>
  <si>
    <t>Extra Veggies</t>
    <phoneticPr fontId="3" type="noConversion"/>
  </si>
  <si>
    <t>0- 30</t>
    <phoneticPr fontId="3" type="noConversion"/>
  </si>
  <si>
    <t>Domino's Bread Bowl Pasta</t>
    <phoneticPr fontId="3" type="noConversion"/>
  </si>
  <si>
    <t>Bread Bowl</t>
    <phoneticPr fontId="3" type="noConversion"/>
  </si>
  <si>
    <t>1340- 1480</t>
    <phoneticPr fontId="3" type="noConversion"/>
  </si>
  <si>
    <t>6-8</t>
    <phoneticPr fontId="3" type="noConversion"/>
  </si>
  <si>
    <t>40- 56</t>
    <phoneticPr fontId="3" type="noConversion"/>
  </si>
  <si>
    <t>21-27</t>
    <phoneticPr fontId="3" type="noConversion"/>
  </si>
  <si>
    <t>1770- 2770</t>
    <phoneticPr fontId="3" type="noConversion"/>
  </si>
  <si>
    <t>Large Pizza</t>
    <phoneticPr fontId="3" type="noConversion"/>
  </si>
  <si>
    <t>Crust</t>
  </si>
  <si>
    <t>Hand Tossed</t>
  </si>
  <si>
    <t>Thin Crust</t>
  </si>
  <si>
    <t>Deep Dish</t>
  </si>
  <si>
    <t>Sauce</t>
  </si>
  <si>
    <t>BBQ Sauce</t>
  </si>
  <si>
    <t>Garlic Parmesan</t>
  </si>
  <si>
    <t>Hearty Marinara</t>
  </si>
  <si>
    <t>New Pizza Sauce</t>
  </si>
  <si>
    <t>Regular Cheese</t>
  </si>
  <si>
    <t>Cheese Only Pizza</t>
  </si>
  <si>
    <t>Extra Cheese w/ Toppings</t>
  </si>
  <si>
    <t>Toppings</t>
  </si>
  <si>
    <t>Anchovies</t>
  </si>
  <si>
    <t>Bacon</t>
  </si>
  <si>
    <t>Banana Peppers</t>
  </si>
  <si>
    <t>Beef</t>
  </si>
  <si>
    <t>American Cheese</t>
  </si>
  <si>
    <t>Cheddar Cheese</t>
  </si>
  <si>
    <t>Feta Cheese</t>
  </si>
  <si>
    <t>Shredded Parmesan</t>
  </si>
  <si>
    <t>Provolone Cheese</t>
  </si>
  <si>
    <t>Chorizo</t>
  </si>
  <si>
    <t>Garlic</t>
  </si>
  <si>
    <t>Green Chile Pepper</t>
  </si>
  <si>
    <t>Green Pepper</t>
  </si>
  <si>
    <t>Ham</t>
  </si>
  <si>
    <t>Jalapenos</t>
  </si>
  <si>
    <t>Mushroom</t>
  </si>
  <si>
    <t>Black Olive</t>
  </si>
  <si>
    <t>Green Olive</t>
  </si>
  <si>
    <t>Onion</t>
  </si>
  <si>
    <t>Pepperoni</t>
  </si>
  <si>
    <t>Extra Large Pepperoni</t>
  </si>
  <si>
    <t>Philly Steak</t>
  </si>
  <si>
    <t>Pineapple</t>
  </si>
  <si>
    <t>Roasted Red Pepper</t>
  </si>
  <si>
    <t>Salami</t>
  </si>
  <si>
    <t>Italian Sausage</t>
  </si>
  <si>
    <t>Sliced Italian Sausage</t>
  </si>
  <si>
    <t>Spinach</t>
  </si>
  <si>
    <t>Tomato</t>
  </si>
  <si>
    <t>Wing Sauce</t>
  </si>
  <si>
    <t>Extra Large Pizza</t>
    <phoneticPr fontId="3" type="noConversion"/>
  </si>
  <si>
    <t>Brooklyn</t>
  </si>
  <si>
    <t>Feast Pizzas (America's Favorite, Deluxe, Bacon Cheeseburger, ExtravaganZZa, MeatZZA, Ultimate Pepperoni)</t>
    <phoneticPr fontId="3" type="noConversion"/>
  </si>
  <si>
    <t>S</t>
    <phoneticPr fontId="3" type="noConversion"/>
  </si>
  <si>
    <t>1060-1850</t>
    <phoneticPr fontId="3" type="noConversion"/>
  </si>
  <si>
    <t>6-10</t>
    <phoneticPr fontId="3" type="noConversion"/>
  </si>
  <si>
    <t>40- 73</t>
    <phoneticPr fontId="3" type="noConversion"/>
  </si>
  <si>
    <t>23-29</t>
    <phoneticPr fontId="3" type="noConversion"/>
  </si>
  <si>
    <t>2160-4550</t>
    <phoneticPr fontId="3" type="noConversion"/>
  </si>
  <si>
    <t>M</t>
    <phoneticPr fontId="3" type="noConversion"/>
  </si>
  <si>
    <t>1500-2860</t>
    <phoneticPr fontId="3" type="noConversion"/>
  </si>
  <si>
    <t>8-30</t>
    <phoneticPr fontId="3" type="noConversion"/>
  </si>
  <si>
    <t>56- 102</t>
    <phoneticPr fontId="3" type="noConversion"/>
  </si>
  <si>
    <t>33-59</t>
    <phoneticPr fontId="3" type="noConversion"/>
  </si>
  <si>
    <t>3170-7170</t>
    <phoneticPr fontId="3" type="noConversion"/>
  </si>
  <si>
    <t>L</t>
    <phoneticPr fontId="3" type="noConversion"/>
  </si>
  <si>
    <t>1840-3770</t>
    <phoneticPr fontId="3" type="noConversion"/>
  </si>
  <si>
    <t>9-38</t>
    <phoneticPr fontId="3" type="noConversion"/>
  </si>
  <si>
    <t>75- 136</t>
    <phoneticPr fontId="3" type="noConversion"/>
  </si>
  <si>
    <t>40-78</t>
    <phoneticPr fontId="3" type="noConversion"/>
  </si>
  <si>
    <t>4200-9290</t>
    <phoneticPr fontId="3" type="noConversion"/>
  </si>
  <si>
    <t>XL</t>
    <phoneticPr fontId="3" type="noConversion"/>
  </si>
  <si>
    <t>2760-4580</t>
    <phoneticPr fontId="3" type="noConversion"/>
  </si>
  <si>
    <t>13-24</t>
    <phoneticPr fontId="3" type="noConversion"/>
  </si>
  <si>
    <t>103- 179</t>
    <phoneticPr fontId="3" type="noConversion"/>
  </si>
  <si>
    <t>55-99</t>
    <phoneticPr fontId="3" type="noConversion"/>
  </si>
  <si>
    <t>5680-11130</t>
    <phoneticPr fontId="3" type="noConversion"/>
  </si>
  <si>
    <t>Domino's American Legends (Cali Chicken Bacon Ranch, BBQ Chicken, Buffalo Chicken, Fiery Hawaiian, Honolulu Hawaiian, Philly Cheese Steak, Pacific Veggie</t>
    <phoneticPr fontId="3" type="noConversion"/>
  </si>
  <si>
    <t>BK Toppers Deluxe Cheeseburger</t>
    <phoneticPr fontId="3" type="noConversion"/>
  </si>
  <si>
    <t>BK Toppers Western BBQ Cheeseburger</t>
    <phoneticPr fontId="3" type="noConversion"/>
  </si>
  <si>
    <t>BK Toppers Mushroom and Swiss</t>
    <phoneticPr fontId="3" type="noConversion"/>
  </si>
  <si>
    <t>Cinnabon Roll- One</t>
    <phoneticPr fontId="3" type="noConversion"/>
  </si>
  <si>
    <t>http://express.dominos.com/pages/nutrition.jsp</t>
  </si>
  <si>
    <t>3/15/12</t>
    <phoneticPr fontId="3" type="noConversion"/>
  </si>
  <si>
    <t>Small Pizza</t>
    <phoneticPr fontId="3" type="noConversion"/>
  </si>
  <si>
    <t>Crust</t>
    <phoneticPr fontId="3" type="noConversion"/>
  </si>
  <si>
    <t>Crust</t>
    <phoneticPr fontId="3" type="noConversion"/>
  </si>
  <si>
    <t>Hand Tossed</t>
    <phoneticPr fontId="3" type="noConversion"/>
  </si>
  <si>
    <t>Hand Tossed</t>
    <phoneticPr fontId="3" type="noConversion"/>
  </si>
  <si>
    <t>Thin Crust</t>
    <phoneticPr fontId="3" type="noConversion"/>
  </si>
  <si>
    <t>Thin Crust</t>
    <phoneticPr fontId="3" type="noConversion"/>
  </si>
  <si>
    <t>Deep Dish</t>
    <phoneticPr fontId="3" type="noConversion"/>
  </si>
  <si>
    <t>n/a</t>
    <phoneticPr fontId="3" type="noConversion"/>
  </si>
  <si>
    <t>Brooklyn</t>
    <phoneticPr fontId="3" type="noConversion"/>
  </si>
  <si>
    <t>Sauce</t>
    <phoneticPr fontId="3" type="noConversion"/>
  </si>
  <si>
    <t>BBQ Sauce</t>
    <phoneticPr fontId="3" type="noConversion"/>
  </si>
  <si>
    <t>Garlic Parmesan</t>
    <phoneticPr fontId="3" type="noConversion"/>
  </si>
  <si>
    <t>Hearty Marinara</t>
    <phoneticPr fontId="3" type="noConversion"/>
  </si>
  <si>
    <t>New Pizza Sauce</t>
    <phoneticPr fontId="3" type="noConversion"/>
  </si>
  <si>
    <t xml:space="preserve">Regular Cheese </t>
    <phoneticPr fontId="3" type="noConversion"/>
  </si>
  <si>
    <t>Cheese Only Pizza</t>
    <phoneticPr fontId="3" type="noConversion"/>
  </si>
  <si>
    <t>Extra Cheese w/ Toppings</t>
    <phoneticPr fontId="3" type="noConversion"/>
  </si>
  <si>
    <t>Toppings</t>
    <phoneticPr fontId="3" type="noConversion"/>
  </si>
  <si>
    <t>Anchovies</t>
    <phoneticPr fontId="3" type="noConversion"/>
  </si>
  <si>
    <t>Bacon</t>
    <phoneticPr fontId="3" type="noConversion"/>
  </si>
  <si>
    <t>Banana Peppers</t>
    <phoneticPr fontId="3" type="noConversion"/>
  </si>
  <si>
    <t>Beef</t>
    <phoneticPr fontId="3" type="noConversion"/>
  </si>
  <si>
    <t>American Cheese</t>
    <phoneticPr fontId="3" type="noConversion"/>
  </si>
  <si>
    <t>Cheddar Cheese</t>
    <phoneticPr fontId="3" type="noConversion"/>
  </si>
  <si>
    <t>Feta Cheese</t>
    <phoneticPr fontId="3" type="noConversion"/>
  </si>
  <si>
    <t>Shredded Parmesan</t>
    <phoneticPr fontId="3" type="noConversion"/>
  </si>
  <si>
    <t>Provolone Cheese</t>
    <phoneticPr fontId="3" type="noConversion"/>
  </si>
  <si>
    <t>Chorizo</t>
    <phoneticPr fontId="3" type="noConversion"/>
  </si>
  <si>
    <t>Garlic</t>
    <phoneticPr fontId="3" type="noConversion"/>
  </si>
  <si>
    <t>Green Chile Pepper</t>
    <phoneticPr fontId="3" type="noConversion"/>
  </si>
  <si>
    <t>Green Pepper</t>
    <phoneticPr fontId="3" type="noConversion"/>
  </si>
  <si>
    <t>Jalapenos</t>
    <phoneticPr fontId="3" type="noConversion"/>
  </si>
  <si>
    <t>Mushroom</t>
    <phoneticPr fontId="3" type="noConversion"/>
  </si>
  <si>
    <t>Black Olive</t>
    <phoneticPr fontId="3" type="noConversion"/>
  </si>
  <si>
    <t>Green Olive</t>
    <phoneticPr fontId="3" type="noConversion"/>
  </si>
  <si>
    <t>Extra Large Pepperoni</t>
    <phoneticPr fontId="3" type="noConversion"/>
  </si>
  <si>
    <t>Philly Steak</t>
    <phoneticPr fontId="3" type="noConversion"/>
  </si>
  <si>
    <t>Pineapple</t>
    <phoneticPr fontId="3" type="noConversion"/>
  </si>
  <si>
    <t>Roasted Red Pepper</t>
    <phoneticPr fontId="3" type="noConversion"/>
  </si>
  <si>
    <t>Salami</t>
    <phoneticPr fontId="3" type="noConversion"/>
  </si>
  <si>
    <t>Italian Sausage</t>
    <phoneticPr fontId="3" type="noConversion"/>
  </si>
  <si>
    <t>Sliced Italian Sausage</t>
    <phoneticPr fontId="3" type="noConversion"/>
  </si>
  <si>
    <t>Spinach</t>
    <phoneticPr fontId="3" type="noConversion"/>
  </si>
  <si>
    <t>Tomato</t>
    <phoneticPr fontId="3" type="noConversion"/>
  </si>
  <si>
    <t>Wing Sauce</t>
    <phoneticPr fontId="3" type="noConversion"/>
  </si>
  <si>
    <t>Medium Pizza</t>
    <phoneticPr fontId="3" type="noConversion"/>
  </si>
  <si>
    <t xml:space="preserve">Seattle's Best Coffee Iced Coffee- Medium </t>
    <phoneticPr fontId="3" type="noConversion"/>
  </si>
  <si>
    <t>Seattle's Best Coffee Iced Coffee - Large</t>
    <phoneticPr fontId="3" type="noConversion"/>
  </si>
  <si>
    <t>Seattle's Best Coffee Iced Coffee - Small - Mocha</t>
    <phoneticPr fontId="3" type="noConversion"/>
  </si>
  <si>
    <t>Seattle's Best Coffee Iced Coffee - Medium- Mocha</t>
    <phoneticPr fontId="3" type="noConversion"/>
  </si>
  <si>
    <t>Seattle's Best Coffee Iced Coffee- Large - Mocha</t>
    <phoneticPr fontId="3" type="noConversion"/>
  </si>
  <si>
    <t>Seattle's Best Coffee Iced Coffee - Small - Vanilla</t>
    <phoneticPr fontId="3" type="noConversion"/>
  </si>
  <si>
    <t>Seattle's Best Coffee Iced Coffee - Medium - Vanilla</t>
    <phoneticPr fontId="3" type="noConversion"/>
  </si>
  <si>
    <t>Seattle's Best Coffee Iced Coffee - Large - Vanilla</t>
    <phoneticPr fontId="3" type="noConversion"/>
  </si>
  <si>
    <t>Mocha Frappe: 12 fl oz</t>
    <phoneticPr fontId="3" type="noConversion"/>
  </si>
  <si>
    <t>Mocha Frappe: 16 fl oz</t>
    <phoneticPr fontId="3" type="noConversion"/>
  </si>
  <si>
    <t>Mocha Frappe: 20 fl oz</t>
    <phoneticPr fontId="3" type="noConversion"/>
  </si>
  <si>
    <t>Caramel Frappe- 12 fl oz</t>
    <phoneticPr fontId="3" type="noConversion"/>
  </si>
  <si>
    <t>Caramel Frappe- 16 fl oz</t>
    <phoneticPr fontId="3" type="noConversion"/>
  </si>
  <si>
    <t>Caramel Frappe- 20 fl oz</t>
    <phoneticPr fontId="3" type="noConversion"/>
  </si>
  <si>
    <t>Whipped Topping coffee shot</t>
    <phoneticPr fontId="3" type="noConversion"/>
  </si>
  <si>
    <t>LIMITED TIME OFFERINGS</t>
    <phoneticPr fontId="3" type="noConversion"/>
  </si>
  <si>
    <t>BK Chef's Choice Burger</t>
    <phoneticPr fontId="3" type="noConversion"/>
  </si>
  <si>
    <t>BK Chef's Choice Burger- Bacon and Bleu</t>
    <phoneticPr fontId="3" type="noConversion"/>
  </si>
  <si>
    <t>BK Chef's Choice Burger- BBQ Bacon and Cheddar</t>
    <phoneticPr fontId="3" type="noConversion"/>
  </si>
  <si>
    <t>BK Toppers Bacon and Cheddar</t>
    <phoneticPr fontId="3" type="noConversion"/>
  </si>
  <si>
    <t>Vault- 40 fl oz</t>
    <phoneticPr fontId="3" type="noConversion"/>
  </si>
  <si>
    <t>Gold Peak Unsweetened Tea- 16 fl oz</t>
    <phoneticPr fontId="3" type="noConversion"/>
  </si>
  <si>
    <t>Gold Peak Unsweetened Tea- 20 fl oz</t>
    <phoneticPr fontId="3" type="noConversion"/>
  </si>
  <si>
    <t>Gold Peak Unsweetened Tea- 30 fl oz</t>
    <phoneticPr fontId="3" type="noConversion"/>
  </si>
  <si>
    <t>Gold Peak Unsweetened Tea- 40 fl oz</t>
    <phoneticPr fontId="3" type="noConversion"/>
  </si>
  <si>
    <t>Gold Peak Sweet Tea- 16 fl oz</t>
    <phoneticPr fontId="3" type="noConversion"/>
  </si>
  <si>
    <t>Gold Peak Sweet Tea- 20 fl oz</t>
    <phoneticPr fontId="3" type="noConversion"/>
  </si>
  <si>
    <t>Gold Peak Sweet Tea- 30 fl oz</t>
    <phoneticPr fontId="3" type="noConversion"/>
  </si>
  <si>
    <t>Gold Peak Sweet Tea- 40 fl oz</t>
    <phoneticPr fontId="3" type="noConversion"/>
  </si>
  <si>
    <t>Gold Peak Sweet Green Tea- 16 fl oz</t>
    <phoneticPr fontId="3" type="noConversion"/>
  </si>
  <si>
    <t>Gold Peak Sweet Green Tea- 20 fl oz</t>
    <phoneticPr fontId="3" type="noConversion"/>
  </si>
  <si>
    <t>Gold Peak Sweet Green Tea- 30 fl oz</t>
    <phoneticPr fontId="3" type="noConversion"/>
  </si>
  <si>
    <t>Gold Peak Sweet Green Tea- 40 fl oz</t>
    <phoneticPr fontId="3" type="noConversion"/>
  </si>
  <si>
    <t>Frozen Coke- 12 fl oz</t>
    <phoneticPr fontId="3" type="noConversion"/>
  </si>
  <si>
    <t>Frozen Coke- 16 fl oz</t>
    <phoneticPr fontId="3" type="noConversion"/>
  </si>
  <si>
    <t>Frozen Coke- 20 fl oz</t>
    <phoneticPr fontId="3" type="noConversion"/>
  </si>
  <si>
    <t>Minute Maid Apple Juice- 6.67 fl oz</t>
    <phoneticPr fontId="3" type="noConversion"/>
  </si>
  <si>
    <t>Minute Maid Orange Juice- 10 fl oz</t>
    <phoneticPr fontId="3" type="noConversion"/>
  </si>
  <si>
    <t>Seattle's Best Coffee Decaf- 16 fl oz</t>
    <phoneticPr fontId="3" type="noConversion"/>
  </si>
  <si>
    <t>Seattle's Best Coffee Decaf- 20 fl oz</t>
    <phoneticPr fontId="3" type="noConversion"/>
  </si>
  <si>
    <t>Seattle's Best Coffee Regular- 16 fl oz</t>
    <phoneticPr fontId="3" type="noConversion"/>
  </si>
  <si>
    <t>Seattle's Best Coffee Regular- 20 fl oz</t>
    <phoneticPr fontId="3" type="noConversion"/>
  </si>
  <si>
    <t>Seattle's Best Coffee Iced Coffee - Small</t>
    <phoneticPr fontId="3" type="noConversion"/>
  </si>
  <si>
    <t>Hi-C Fruit Punch- 30 fl oz</t>
    <phoneticPr fontId="3" type="noConversion"/>
  </si>
  <si>
    <t>Hi-C Fruit Punch- 40 fl oz</t>
    <phoneticPr fontId="3" type="noConversion"/>
  </si>
  <si>
    <t>Minute maid Light Lemonade- 16 fl oz</t>
    <phoneticPr fontId="3" type="noConversion"/>
  </si>
  <si>
    <t>Minute maid Light Lemonade- 20 fl oz</t>
    <phoneticPr fontId="3" type="noConversion"/>
  </si>
  <si>
    <t>Minute maid Light Lemonade- 30 fl oz</t>
    <phoneticPr fontId="3" type="noConversion"/>
  </si>
  <si>
    <t>Minute maid Light Lemonade- 40 fl oz</t>
    <phoneticPr fontId="3" type="noConversion"/>
  </si>
  <si>
    <t>Nestea Southern Style Iced Tea- 16 fl oz</t>
    <phoneticPr fontId="3" type="noConversion"/>
  </si>
  <si>
    <t>Nestea Southern Style Iced Tea- 20 fl oz</t>
    <phoneticPr fontId="3" type="noConversion"/>
  </si>
  <si>
    <t>Nestea Southern Style Iced Tea- 30 fl oz</t>
    <phoneticPr fontId="3" type="noConversion"/>
  </si>
  <si>
    <t>Nestea Southern Style Iced Tea- 40 fl oz</t>
    <phoneticPr fontId="3" type="noConversion"/>
  </si>
  <si>
    <t>Nestea Sweetened Iced Tea- 16 fl oz</t>
    <phoneticPr fontId="3" type="noConversion"/>
  </si>
  <si>
    <t>Nestea Sweetened Iced Tea- 20 fl oz</t>
    <phoneticPr fontId="3" type="noConversion"/>
  </si>
  <si>
    <t>Nestea Sweetened Iced Tea- 30 fl oz</t>
    <phoneticPr fontId="3" type="noConversion"/>
  </si>
  <si>
    <t>Nestea Sweetened Iced Tea- 40 fl oz</t>
    <phoneticPr fontId="3" type="noConversion"/>
  </si>
  <si>
    <t>Nestea Unsweetened (Plain) Iced Tea- 16 fl oz</t>
    <phoneticPr fontId="3" type="noConversion"/>
  </si>
  <si>
    <t>Nestea Unsweetened (Plain) Iced Tea- 20 fl oz</t>
    <phoneticPr fontId="3" type="noConversion"/>
  </si>
  <si>
    <t>Nestea Unsweetened (Plain) Iced Tea- 30 fl oz</t>
    <phoneticPr fontId="3" type="noConversion"/>
  </si>
  <si>
    <t>Nestea Unsweetened (Plain) Iced Tea- 40 fl oz</t>
    <phoneticPr fontId="3" type="noConversion"/>
  </si>
  <si>
    <t>Vault- 16 fl oz</t>
    <phoneticPr fontId="3" type="noConversion"/>
  </si>
  <si>
    <t>Vault- 20 fl oz</t>
    <phoneticPr fontId="3" type="noConversion"/>
  </si>
  <si>
    <t>Vault- 30 fl oz</t>
    <phoneticPr fontId="3" type="noConversion"/>
  </si>
  <si>
    <t>Coca Cola Classic- 20 fl oz</t>
    <phoneticPr fontId="3" type="noConversion"/>
  </si>
  <si>
    <t>Coca Cola Classic-30 fl oz</t>
    <phoneticPr fontId="3" type="noConversion"/>
  </si>
  <si>
    <t>Coca Cola Classic- 40 fl oz</t>
    <phoneticPr fontId="3" type="noConversion"/>
  </si>
  <si>
    <t>Diet Coke- 16 fl oz</t>
    <phoneticPr fontId="3" type="noConversion"/>
  </si>
  <si>
    <t>Diet Coke- 20 fl oz</t>
    <phoneticPr fontId="3" type="noConversion"/>
  </si>
  <si>
    <t>Diet Coke- 30 fl oz</t>
    <phoneticPr fontId="3" type="noConversion"/>
  </si>
  <si>
    <t>Diet Coke- 40 fl oz</t>
    <phoneticPr fontId="3" type="noConversion"/>
  </si>
  <si>
    <t>Sprite- 16 fl oz</t>
    <phoneticPr fontId="3" type="noConversion"/>
  </si>
  <si>
    <t>Sprite- 20 fl oz</t>
    <phoneticPr fontId="3" type="noConversion"/>
  </si>
  <si>
    <t>Sprite- 30 fl oz</t>
    <phoneticPr fontId="3" type="noConversion"/>
  </si>
  <si>
    <t>Sprite- 40 fl oz</t>
    <phoneticPr fontId="3" type="noConversion"/>
  </si>
  <si>
    <t>Dr Pepper- 16 fl oz</t>
    <phoneticPr fontId="3" type="noConversion"/>
  </si>
  <si>
    <t>Dr Pepper- 20 fl oz</t>
    <phoneticPr fontId="3" type="noConversion"/>
  </si>
  <si>
    <t>Dr Pepper- 30 fl oz</t>
    <phoneticPr fontId="3" type="noConversion"/>
  </si>
  <si>
    <t>Dr Pepper- 40 fl oz</t>
    <phoneticPr fontId="3" type="noConversion"/>
  </si>
  <si>
    <t>Barq's Root Beer- 16 fl oz</t>
    <phoneticPr fontId="3" type="noConversion"/>
  </si>
  <si>
    <t>Barq's Root Beer- 20 fl oz</t>
    <phoneticPr fontId="3" type="noConversion"/>
  </si>
  <si>
    <t>Barq's Root Beer- 30 fl oz</t>
    <phoneticPr fontId="3" type="noConversion"/>
  </si>
  <si>
    <t>Barq's Root Beer- 40 fl oz</t>
    <phoneticPr fontId="3" type="noConversion"/>
  </si>
  <si>
    <t>Cherry Coke- 16 fl oz</t>
    <phoneticPr fontId="3" type="noConversion"/>
  </si>
  <si>
    <t>Cherry Coke- 20 fl oz</t>
    <phoneticPr fontId="3" type="noConversion"/>
  </si>
  <si>
    <t>Cherry Coke- 30 fl oz</t>
    <phoneticPr fontId="3" type="noConversion"/>
  </si>
  <si>
    <t>Cherry Coke- 40 fl oz</t>
    <phoneticPr fontId="3" type="noConversion"/>
  </si>
  <si>
    <t>Fanta Orange- 16 fl oz</t>
    <phoneticPr fontId="3" type="noConversion"/>
  </si>
  <si>
    <t>Fanta Orange- 20 fl oz</t>
    <phoneticPr fontId="3" type="noConversion"/>
  </si>
  <si>
    <t>Fanta Orange- 30 fl oz</t>
    <phoneticPr fontId="3" type="noConversion"/>
  </si>
  <si>
    <t>Fanta Orange- 40 fl oz</t>
    <phoneticPr fontId="3" type="noConversion"/>
  </si>
  <si>
    <t>Hi-C Fruit Punch- 16 fl oz</t>
    <phoneticPr fontId="3" type="noConversion"/>
  </si>
  <si>
    <t>Hi-C Fruit Punch- 20 fl oz</t>
    <phoneticPr fontId="3" type="noConversion"/>
  </si>
  <si>
    <t>White Chocolate Macadamia Nut Cookies (2)</t>
    <phoneticPr fontId="3" type="noConversion"/>
  </si>
  <si>
    <t>Oatmeal Raisin Cookies (2)</t>
    <phoneticPr fontId="3" type="noConversion"/>
  </si>
  <si>
    <t>HAVE IT YOUR WAY CONDIMENTS</t>
    <phoneticPr fontId="3" type="noConversion"/>
  </si>
  <si>
    <t>American Cheese (slice)</t>
    <phoneticPr fontId="3" type="noConversion"/>
  </si>
  <si>
    <t>Thick Cut Bacon (full Slice)</t>
    <phoneticPr fontId="3" type="noConversion"/>
  </si>
  <si>
    <t>Ketchup (Packet)</t>
    <phoneticPr fontId="3" type="noConversion"/>
  </si>
  <si>
    <t>Mayonnaise (packet)</t>
    <phoneticPr fontId="3" type="noConversion"/>
  </si>
  <si>
    <t>Pickles (2)</t>
    <phoneticPr fontId="3" type="noConversion"/>
  </si>
  <si>
    <t>Strawberry or Grape Jam (packet)</t>
    <phoneticPr fontId="3" type="noConversion"/>
  </si>
  <si>
    <t>SunGlow Butter Blend- 2 pats</t>
    <phoneticPr fontId="3" type="noConversion"/>
  </si>
  <si>
    <t>Breakfast Syrup (1 oz)</t>
    <phoneticPr fontId="3" type="noConversion"/>
  </si>
  <si>
    <t>King Kung Pao Dipping Sauce (1 oz)</t>
    <phoneticPr fontId="3" type="noConversion"/>
  </si>
  <si>
    <t>BBQ Roasted Jalapeno Dipping Sauce (1 oz)</t>
    <phoneticPr fontId="3" type="noConversion"/>
  </si>
  <si>
    <t>Barbeque Dipping Sauce (1 oz)</t>
    <phoneticPr fontId="3" type="noConversion"/>
  </si>
  <si>
    <t>Honey Mustard Dipping Sauce (1 oz)</t>
    <phoneticPr fontId="3" type="noConversion"/>
  </si>
  <si>
    <t>Sweet and Sour Dipping Sauce (1 oz)</t>
    <phoneticPr fontId="3" type="noConversion"/>
  </si>
  <si>
    <t>Ranch Dipping Sauce (1 oz)</t>
    <phoneticPr fontId="3" type="noConversion"/>
  </si>
  <si>
    <t>Buffalo Dipping Sauce (1 oz)</t>
    <phoneticPr fontId="3" type="noConversion"/>
  </si>
  <si>
    <t>Marinara Sauce (1 oz)</t>
    <phoneticPr fontId="3" type="noConversion"/>
  </si>
  <si>
    <t>French Fry Sauce ( 1 oz)</t>
    <phoneticPr fontId="3" type="noConversion"/>
  </si>
  <si>
    <t>Picante/Taco Sauce (0.5 oz)</t>
    <phoneticPr fontId="3" type="noConversion"/>
  </si>
  <si>
    <t>Zesty Onion Ring Dipping Sauce (1 oz)</t>
    <phoneticPr fontId="3" type="noConversion"/>
  </si>
  <si>
    <t>Fat Free Milk (8 fl oz)</t>
    <phoneticPr fontId="3" type="noConversion"/>
  </si>
  <si>
    <t>1% Low Fat Chocolate Milk (8 fl oz)</t>
    <phoneticPr fontId="3" type="noConversion"/>
  </si>
  <si>
    <t>Smoothie: Strawberry Banana 12 fl oz</t>
    <phoneticPr fontId="3" type="noConversion"/>
  </si>
  <si>
    <t>Smoothie: Strawberry Banana 16 fl oz</t>
    <phoneticPr fontId="3" type="noConversion"/>
  </si>
  <si>
    <t>Smoothie: Strawberry Banana 20 fl oz</t>
    <phoneticPr fontId="3" type="noConversion"/>
  </si>
  <si>
    <t>Smoothie: Tropical Mango- 12 fl oz</t>
    <phoneticPr fontId="3" type="noConversion"/>
  </si>
  <si>
    <t>Smoothie: Tropical Mango- 16 fl oz</t>
    <phoneticPr fontId="3" type="noConversion"/>
  </si>
  <si>
    <t>Smoothie: Tropical Mango- 20 fl oz</t>
    <phoneticPr fontId="3" type="noConversion"/>
  </si>
  <si>
    <t>Vanilla Milk Shake- 12 fl oz</t>
    <phoneticPr fontId="3" type="noConversion"/>
  </si>
  <si>
    <t>Vanilla Milk Shake- 16 fl oz</t>
    <phoneticPr fontId="3" type="noConversion"/>
  </si>
  <si>
    <t>Vanilla Milk Shake- 20 fl oz</t>
    <phoneticPr fontId="3" type="noConversion"/>
  </si>
  <si>
    <t>Chocolate Milk Shake- 12 fl oz</t>
    <phoneticPr fontId="3" type="noConversion"/>
  </si>
  <si>
    <t>Chocolate Milk Shake- 16 fl oz</t>
    <phoneticPr fontId="3" type="noConversion"/>
  </si>
  <si>
    <t>Chocolate Milk Shake 20 fl oz</t>
    <phoneticPr fontId="3" type="noConversion"/>
  </si>
  <si>
    <t>Strawberry Milk Shake- 12 fl oz</t>
    <phoneticPr fontId="3" type="noConversion"/>
  </si>
  <si>
    <t>Strawberry Milk Shake- 16 fl oz</t>
    <phoneticPr fontId="3" type="noConversion"/>
  </si>
  <si>
    <t>Strawberry Milk Shake- 20 fl oz</t>
    <phoneticPr fontId="3" type="noConversion"/>
  </si>
  <si>
    <t>Coca Cola Classic- 16 fl oz</t>
    <phoneticPr fontId="3" type="noConversion"/>
  </si>
  <si>
    <t>BK Breakfast Muffin Sandwich: Ham, Egg and Cheese</t>
    <phoneticPr fontId="3" type="noConversion"/>
  </si>
  <si>
    <t>BK Breakfast Muffin Sandwich: Bacon, Egg, and Cheese</t>
    <phoneticPr fontId="3" type="noConversion"/>
  </si>
  <si>
    <t>BK Ultimate Breakfast Platter</t>
    <phoneticPr fontId="3" type="noConversion"/>
  </si>
  <si>
    <t>BK Breakfast Platter</t>
    <phoneticPr fontId="3" type="noConversion"/>
  </si>
  <si>
    <t>Croissan'wich Egg &amp; Cheese</t>
    <phoneticPr fontId="3" type="noConversion"/>
  </si>
  <si>
    <t>Croissan'wich Sausage &amp; Cheese</t>
    <phoneticPr fontId="3" type="noConversion"/>
  </si>
  <si>
    <t>Croissan'wich Sausage, Egg &amp; Cheese</t>
    <phoneticPr fontId="3" type="noConversion"/>
  </si>
  <si>
    <t>Croissan'wich Ham, Egg &amp; Cheese</t>
    <phoneticPr fontId="3" type="noConversion"/>
  </si>
  <si>
    <t>Croissan'wich bacon, Egg &amp; Cheese</t>
    <phoneticPr fontId="3" type="noConversion"/>
  </si>
  <si>
    <t>Double Croissan'wich w/ Sausage, Egg, &amp; Cheese</t>
    <phoneticPr fontId="3" type="noConversion"/>
  </si>
  <si>
    <t>Double Croissan'wich w/ Ham, Egg &amp; Cheese</t>
    <phoneticPr fontId="3" type="noConversion"/>
  </si>
  <si>
    <t>Double Croissan'wich w/ Bacon, Egg &amp; Cheese</t>
    <phoneticPr fontId="3" type="noConversion"/>
  </si>
  <si>
    <t>Double Croissan'wich w/ Sausage, Bacon, Egg &amp; Cheese</t>
    <phoneticPr fontId="3" type="noConversion"/>
  </si>
  <si>
    <t>Double Croissan'wich w/ Ham, Bacon, Egg &amp; Cheese</t>
    <phoneticPr fontId="3" type="noConversion"/>
  </si>
  <si>
    <t>Double Croissan'wich w/Ham, Sausage, Egg &amp; Cheese</t>
    <phoneticPr fontId="3" type="noConversion"/>
  </si>
  <si>
    <t>Sausage Biscuit</t>
    <phoneticPr fontId="3" type="noConversion"/>
  </si>
  <si>
    <t>Ham, Egg &amp; Cheese Biscuit</t>
    <phoneticPr fontId="3" type="noConversion"/>
  </si>
  <si>
    <t>Sausage, Egg &amp; Cheese Biscuit</t>
    <phoneticPr fontId="3" type="noConversion"/>
  </si>
  <si>
    <t>Bacon, Egg &amp; Cheese Biscuit</t>
    <phoneticPr fontId="3" type="noConversion"/>
  </si>
  <si>
    <t xml:space="preserve">Country Ham and Egg Biscuit </t>
    <phoneticPr fontId="3" type="noConversion"/>
  </si>
  <si>
    <t>Pancakes (3) and 1 oz Breakfast Syrup</t>
    <phoneticPr fontId="3" type="noConversion"/>
  </si>
  <si>
    <t>Pancake Platter w/ Sausage &amp; 1 oz Breakfast Syrup</t>
    <phoneticPr fontId="3" type="noConversion"/>
  </si>
  <si>
    <t>Hash Browns- Small</t>
    <phoneticPr fontId="3" type="noConversion"/>
  </si>
  <si>
    <t>Hash Browns- Medium</t>
    <phoneticPr fontId="3" type="noConversion"/>
  </si>
  <si>
    <t>Hash Browns- Large</t>
    <phoneticPr fontId="3" type="noConversion"/>
  </si>
  <si>
    <t>Cini-minis (4 minis)</t>
    <phoneticPr fontId="3" type="noConversion"/>
  </si>
  <si>
    <t>Vanilla Icing</t>
    <phoneticPr fontId="3" type="noConversion"/>
  </si>
  <si>
    <t>French Toast Sticks (3 piece)</t>
    <phoneticPr fontId="3" type="noConversion"/>
  </si>
  <si>
    <t>French Toast Sticks (5 Piece)</t>
    <phoneticPr fontId="3" type="noConversion"/>
  </si>
  <si>
    <t>Dutch Apple Pie</t>
    <phoneticPr fontId="3" type="noConversion"/>
  </si>
  <si>
    <t>HERSHEY's Sundae Pie</t>
    <phoneticPr fontId="3" type="noConversion"/>
  </si>
  <si>
    <t>Soft Serve Cone</t>
    <phoneticPr fontId="3" type="noConversion"/>
  </si>
  <si>
    <t>Soft Serve Cup</t>
    <phoneticPr fontId="3" type="noConversion"/>
  </si>
  <si>
    <t>Caramel Sundae</t>
    <phoneticPr fontId="3" type="noConversion"/>
  </si>
  <si>
    <t>Chocolate Fudge Sundae</t>
    <phoneticPr fontId="3" type="noConversion"/>
  </si>
  <si>
    <t>Strawberry Sundae</t>
    <phoneticPr fontId="3" type="noConversion"/>
  </si>
  <si>
    <t>OREO Sundae</t>
    <phoneticPr fontId="3" type="noConversion"/>
  </si>
  <si>
    <t>Mini M&amp;Ms Sundae</t>
    <phoneticPr fontId="3" type="noConversion"/>
  </si>
  <si>
    <t>Warm Oreo Brownie Sundae</t>
    <phoneticPr fontId="3" type="noConversion"/>
  </si>
  <si>
    <t>Chocolate Chip Cookies (2)</t>
    <phoneticPr fontId="3" type="noConversion"/>
  </si>
  <si>
    <t>Onion Rings- large</t>
    <phoneticPr fontId="3" type="noConversion"/>
  </si>
  <si>
    <t>French Fries- Value (salted)</t>
    <phoneticPr fontId="3" type="noConversion"/>
  </si>
  <si>
    <t>French Fries- Small (Salted)</t>
    <phoneticPr fontId="3" type="noConversion"/>
  </si>
  <si>
    <t>French Fries- medium (Salted)</t>
    <phoneticPr fontId="3" type="noConversion"/>
  </si>
  <si>
    <t>French Fries- Large (Salted)</t>
    <phoneticPr fontId="3" type="noConversion"/>
  </si>
  <si>
    <t>Mozzarella Sticks</t>
    <phoneticPr fontId="3" type="noConversion"/>
  </si>
  <si>
    <t>BK Garden Fresh Salads</t>
    <phoneticPr fontId="3" type="noConversion"/>
  </si>
  <si>
    <t>Garden Fresh Salad Chicken Caesar with Tendergrill and Dressing</t>
    <phoneticPr fontId="3" type="noConversion"/>
  </si>
  <si>
    <t>Garden Fresh Salad Chicken Caesar with Tendercrisp and dressing</t>
    <phoneticPr fontId="3" type="noConversion"/>
  </si>
  <si>
    <t>Side Caesar Salad and Dressing</t>
    <phoneticPr fontId="3" type="noConversion"/>
  </si>
  <si>
    <t>Garden Fresh Salad Chicken BLT with Tendergrill and Dressing</t>
    <phoneticPr fontId="3" type="noConversion"/>
  </si>
  <si>
    <t>Garden Fresh Salad Chicken BLT with Tendercrisp and Dressing</t>
    <phoneticPr fontId="3" type="noConversion"/>
  </si>
  <si>
    <t>Garden Fresh Salad Chicken Apple &amp; Cranberry with Tendergrill and dressing</t>
    <phoneticPr fontId="3" type="noConversion"/>
  </si>
  <si>
    <t>Garden Fresh Salad Chicken Apple &amp; Cranberry with Tendercrisp and dressing</t>
    <phoneticPr fontId="3" type="noConversion"/>
  </si>
  <si>
    <t>Side Garden Fresh Salad and Avocado Ranch Dressing</t>
    <phoneticPr fontId="3" type="noConversion"/>
  </si>
  <si>
    <t>Ranch Crispy Chicken Snack Wrap</t>
    <phoneticPr fontId="3" type="noConversion"/>
  </si>
  <si>
    <t>Honey Mustard Crispy Chicken Snack Wrap</t>
    <phoneticPr fontId="3" type="noConversion"/>
  </si>
  <si>
    <t>Ken's Citrus Caesar Dressing- packet</t>
    <phoneticPr fontId="3" type="noConversion"/>
  </si>
  <si>
    <t>Ken's Honey Mustard Dressing- packet</t>
    <phoneticPr fontId="3" type="noConversion"/>
  </si>
  <si>
    <t>Ken's Lite Honey Balsamic- Packet</t>
    <phoneticPr fontId="3" type="noConversion"/>
  </si>
  <si>
    <t>Ken's Avocado Ranch Dressing- packet</t>
    <phoneticPr fontId="3" type="noConversion"/>
  </si>
  <si>
    <t>Ken's Apple Cider Vinaigrette- packet</t>
    <phoneticPr fontId="3" type="noConversion"/>
  </si>
  <si>
    <t>Hone-style Caesar Croutons- Packet</t>
    <phoneticPr fontId="3" type="noConversion"/>
  </si>
  <si>
    <t>Quaker Oatmeal Maple and Brown Sugar Flavor</t>
    <phoneticPr fontId="3" type="noConversion"/>
  </si>
  <si>
    <t>Quaker Oatmeal Original</t>
    <phoneticPr fontId="3" type="noConversion"/>
  </si>
  <si>
    <t>Kids Oatmeal</t>
    <phoneticPr fontId="3" type="noConversion"/>
  </si>
  <si>
    <t>Southwestern Burrito</t>
    <phoneticPr fontId="3" type="noConversion"/>
  </si>
  <si>
    <t>BK Breakfast Muffin Sandwich: Egg and Cheese</t>
    <phoneticPr fontId="3" type="noConversion"/>
  </si>
  <si>
    <t>BK Breakfast Muffin Sandwich: Sausage and Cheese</t>
    <phoneticPr fontId="3" type="noConversion"/>
  </si>
  <si>
    <t>BK Breakfast Muffin Sandwich: Sausage, Egg and Cheese</t>
    <phoneticPr fontId="3" type="noConversion"/>
  </si>
  <si>
    <t>Whopper Jr. Sandwich with Cheese w/o Mayo</t>
    <phoneticPr fontId="3" type="noConversion"/>
  </si>
  <si>
    <t>Double Hamburger</t>
    <phoneticPr fontId="3" type="noConversion"/>
  </si>
  <si>
    <t>Bacon Cheeseburger</t>
    <phoneticPr fontId="3" type="noConversion"/>
  </si>
  <si>
    <t>Double Bacon Cheeseburger</t>
    <phoneticPr fontId="3" type="noConversion"/>
  </si>
  <si>
    <t>BK Single Stacker</t>
    <phoneticPr fontId="3" type="noConversion"/>
  </si>
  <si>
    <t>BK Double Stacker</t>
    <phoneticPr fontId="3" type="noConversion"/>
  </si>
  <si>
    <t>BK Triple Stacker</t>
    <phoneticPr fontId="3" type="noConversion"/>
  </si>
  <si>
    <t>BK Quad Stacker</t>
    <phoneticPr fontId="3" type="noConversion"/>
  </si>
  <si>
    <t>Chicken, Fish, Veggie, and Kids</t>
    <phoneticPr fontId="3" type="noConversion"/>
  </si>
  <si>
    <t>Tendergrill Chicken Sanwich</t>
    <phoneticPr fontId="3" type="noConversion"/>
  </si>
  <si>
    <t>Tendergrill Chicken Sandwich w/o Mayo</t>
    <phoneticPr fontId="3" type="noConversion"/>
  </si>
  <si>
    <t>Tendercrisp Chicken Sandwich</t>
    <phoneticPr fontId="3" type="noConversion"/>
  </si>
  <si>
    <t>Tendercrisp Chicken Sandwich w/o Mayo</t>
    <phoneticPr fontId="3" type="noConversion"/>
  </si>
  <si>
    <t>Original Chicken Sandwich</t>
    <phoneticPr fontId="3" type="noConversion"/>
  </si>
  <si>
    <t>Original Chicken Sandwich w/o Mayo</t>
    <phoneticPr fontId="3" type="noConversion"/>
  </si>
  <si>
    <t>Italian Original Chicken Sandwich</t>
    <phoneticPr fontId="3" type="noConversion"/>
  </si>
  <si>
    <t>Club Original Chicken Sandwich</t>
    <phoneticPr fontId="3" type="noConversion"/>
  </si>
  <si>
    <t>Chicken Crisp Sandwich- Classic</t>
    <phoneticPr fontId="3" type="noConversion"/>
  </si>
  <si>
    <t>Chicken Crisp Sandwich- Spicy</t>
    <phoneticPr fontId="3" type="noConversion"/>
  </si>
  <si>
    <t>Homestyle Chicken Strips- 2 pc</t>
    <phoneticPr fontId="3" type="noConversion"/>
  </si>
  <si>
    <t>Homestyle Chicken Strips- 3 pc</t>
    <phoneticPr fontId="3" type="noConversion"/>
  </si>
  <si>
    <t>Homestyle Chicken Strips- 5 pc</t>
    <phoneticPr fontId="3" type="noConversion"/>
  </si>
  <si>
    <t>Chicken Tenders (4 pc)</t>
    <phoneticPr fontId="3" type="noConversion"/>
  </si>
  <si>
    <t>Chicken Tenders (6 pc)</t>
    <phoneticPr fontId="3" type="noConversion"/>
  </si>
  <si>
    <t>Chicken Tenders (10 pc)</t>
    <phoneticPr fontId="3" type="noConversion"/>
  </si>
  <si>
    <t>Chicken Tenders (20 pc)</t>
    <phoneticPr fontId="3" type="noConversion"/>
  </si>
  <si>
    <t>Tacos (2)</t>
    <phoneticPr fontId="3" type="noConversion"/>
  </si>
  <si>
    <t xml:space="preserve">Country Pork Sandwich </t>
    <phoneticPr fontId="3" type="noConversion"/>
  </si>
  <si>
    <t>BK BIG FISH Sanwich</t>
    <phoneticPr fontId="3" type="noConversion"/>
  </si>
  <si>
    <t>BK BIG FISH Sandwich w/o Tartar Sauce</t>
    <phoneticPr fontId="3" type="noConversion"/>
  </si>
  <si>
    <t xml:space="preserve">BK VEGGIE Burger </t>
    <phoneticPr fontId="3" type="noConversion"/>
  </si>
  <si>
    <t>BK Veggie Burger w/ Cheese</t>
    <phoneticPr fontId="3" type="noConversion"/>
  </si>
  <si>
    <t>BK Veggie Burger w/o Mayo</t>
    <phoneticPr fontId="3" type="noConversion"/>
  </si>
  <si>
    <t>SIDES</t>
    <phoneticPr fontId="3" type="noConversion"/>
  </si>
  <si>
    <t>BK Fresh Apple Slices</t>
    <phoneticPr fontId="3" type="noConversion"/>
  </si>
  <si>
    <t>Motts Harvest Plus Applesauce</t>
    <phoneticPr fontId="3" type="noConversion"/>
  </si>
  <si>
    <t>Onion Rings- value</t>
    <phoneticPr fontId="3" type="noConversion"/>
  </si>
  <si>
    <t>Onion Rings- Small</t>
    <phoneticPr fontId="3" type="noConversion"/>
  </si>
  <si>
    <t>Onion Rings- medium</t>
    <phoneticPr fontId="3" type="noConversion"/>
  </si>
  <si>
    <t>Soup (10 oz bowl)</t>
    <phoneticPr fontId="3" type="noConversion"/>
  </si>
  <si>
    <t>Chipotle Chcken Corn Chowder</t>
    <phoneticPr fontId="3" type="noConversion"/>
  </si>
  <si>
    <t>Southern Style Chicken &amp; Dumpling</t>
    <phoneticPr fontId="3" type="noConversion"/>
  </si>
  <si>
    <t>Creamy Potato with Bacon</t>
    <phoneticPr fontId="3" type="noConversion"/>
  </si>
  <si>
    <t>Creamy Garden Broccoli &amp; Cheese</t>
    <phoneticPr fontId="3" type="noConversion"/>
  </si>
  <si>
    <t>Minestrone</t>
    <phoneticPr fontId="3" type="noConversion"/>
  </si>
  <si>
    <t>New England Style Clam Chowder</t>
    <phoneticPr fontId="3" type="noConversion"/>
  </si>
  <si>
    <t>Roasted Chicken Noodle</t>
    <phoneticPr fontId="3" type="noConversion"/>
  </si>
  <si>
    <t>Spanish Style Chicken &amp; Rice with Pork</t>
    <phoneticPr fontId="3" type="noConversion"/>
  </si>
  <si>
    <t>Tomato Garden Vegetable w/ Rotini</t>
    <phoneticPr fontId="3" type="noConversion"/>
  </si>
  <si>
    <t>Vegetable Beef</t>
    <phoneticPr fontId="3" type="noConversion"/>
  </si>
  <si>
    <t>Creamy Brown and Wild Rice with Chicken</t>
    <phoneticPr fontId="3" type="noConversion"/>
  </si>
  <si>
    <t>http://www.bk.com/en/us/menu-nutrition/full-menu.html</t>
    <phoneticPr fontId="3" type="noConversion"/>
  </si>
  <si>
    <t>Whopper Sandwiches</t>
    <phoneticPr fontId="3" type="noConversion"/>
  </si>
  <si>
    <t>Whopper Sandwich</t>
    <phoneticPr fontId="3" type="noConversion"/>
  </si>
  <si>
    <t>Whopper Sandwich w/o Mayo</t>
    <phoneticPr fontId="3" type="noConversion"/>
  </si>
  <si>
    <t>Whopper Sandwich with Cheese</t>
    <phoneticPr fontId="3" type="noConversion"/>
  </si>
  <si>
    <t>Whopper Sandwich with Cheese w/o Mayo</t>
    <phoneticPr fontId="3" type="noConversion"/>
  </si>
  <si>
    <t>Double Whopper Sandwich</t>
    <phoneticPr fontId="3" type="noConversion"/>
  </si>
  <si>
    <t>Double Whopper Sandwich w/o Mayo</t>
    <phoneticPr fontId="3" type="noConversion"/>
  </si>
  <si>
    <t>Double Whopper Sandwich with Cheese</t>
    <phoneticPr fontId="3" type="noConversion"/>
  </si>
  <si>
    <t>Double Whopper Sandwich with Cheese w/o Mayo</t>
    <phoneticPr fontId="3" type="noConversion"/>
  </si>
  <si>
    <t>Triple Whopper Sandwich</t>
    <phoneticPr fontId="3" type="noConversion"/>
  </si>
  <si>
    <t>Tripple Whopper Sandwich w/o Mayo</t>
    <phoneticPr fontId="3" type="noConversion"/>
  </si>
  <si>
    <t>Tripple Whopper Sandwich with Cheese</t>
    <phoneticPr fontId="3" type="noConversion"/>
  </si>
  <si>
    <t>Tripple Whopper Sandwich with Cheese w/o Mayo</t>
    <phoneticPr fontId="3" type="noConversion"/>
  </si>
  <si>
    <t>Texas Double Whopper Sandwich</t>
    <phoneticPr fontId="3" type="noConversion"/>
  </si>
  <si>
    <t>Whopper Jr. Sandwich</t>
    <phoneticPr fontId="3" type="noConversion"/>
  </si>
  <si>
    <t>Whopper Jr. Sandwich w/o Mayo</t>
    <phoneticPr fontId="3" type="noConversion"/>
  </si>
  <si>
    <t>Whopper Jr. Sandwich with Cheese</t>
    <phoneticPr fontId="3" type="noConversion"/>
  </si>
  <si>
    <t>Yogurt Parfait (with granola)</t>
    <phoneticPr fontId="3" type="noConversion"/>
  </si>
  <si>
    <t>Yogurt Parfait (without granola)</t>
    <phoneticPr fontId="3" type="noConversion"/>
  </si>
  <si>
    <t>Chips</t>
    <phoneticPr fontId="3" type="noConversion"/>
  </si>
  <si>
    <t xml:space="preserve">Baked Lay's </t>
    <phoneticPr fontId="3" type="noConversion"/>
  </si>
  <si>
    <t>Baked Lay's Sour Cream &amp; Onion</t>
    <phoneticPr fontId="3" type="noConversion"/>
  </si>
  <si>
    <t>Doritos Nacho</t>
    <phoneticPr fontId="3" type="noConversion"/>
  </si>
  <si>
    <t>Lays Classic</t>
    <phoneticPr fontId="3" type="noConversion"/>
  </si>
  <si>
    <t>Sunchips Harvest Cheddar</t>
    <phoneticPr fontId="3" type="noConversion"/>
  </si>
  <si>
    <t>Bottled Juice/Drink</t>
    <phoneticPr fontId="3" type="noConversion"/>
  </si>
  <si>
    <t>0-300</t>
    <phoneticPr fontId="3" type="noConversion"/>
  </si>
  <si>
    <t>40-160</t>
    <phoneticPr fontId="3" type="noConversion"/>
  </si>
  <si>
    <t>Fountain Drink/Sweetened Tea, Regular -16 oz, no ice</t>
    <phoneticPr fontId="3" type="noConversion"/>
  </si>
  <si>
    <t>120-240</t>
    <phoneticPr fontId="3" type="noConversion"/>
  </si>
  <si>
    <t>0-110</t>
    <phoneticPr fontId="3" type="noConversion"/>
  </si>
  <si>
    <t>Fountain Drink, Diet/Unsweetened Tea- 16 oz, no ice</t>
    <phoneticPr fontId="3" type="noConversion"/>
  </si>
  <si>
    <t>0-10</t>
    <phoneticPr fontId="3" type="noConversion"/>
  </si>
  <si>
    <t>0-60</t>
    <phoneticPr fontId="3" type="noConversion"/>
  </si>
  <si>
    <t>Fountain Drink/Sweetened Tea, Regular -21 oz, no ice</t>
    <phoneticPr fontId="3" type="noConversion"/>
  </si>
  <si>
    <t>160-320</t>
    <phoneticPr fontId="3" type="noConversion"/>
  </si>
  <si>
    <t>0-140</t>
    <phoneticPr fontId="3" type="noConversion"/>
  </si>
  <si>
    <t>Fountain Drink, Diet/Unsweetened Tea -21 oz, no ice</t>
    <phoneticPr fontId="3" type="noConversion"/>
  </si>
  <si>
    <t>0-15</t>
    <phoneticPr fontId="3" type="noConversion"/>
  </si>
  <si>
    <t>0-80</t>
    <phoneticPr fontId="3" type="noConversion"/>
  </si>
  <si>
    <t>Fountain Drink/Sweetened Tea, Regular -30 oz, no ice</t>
    <phoneticPr fontId="3" type="noConversion"/>
  </si>
  <si>
    <t>230-460</t>
    <phoneticPr fontId="3" type="noConversion"/>
  </si>
  <si>
    <t>0-200</t>
    <phoneticPr fontId="3" type="noConversion"/>
  </si>
  <si>
    <t>Fountain Drink, Diet/Unsweetened Tea- 30 oz, no ice</t>
    <phoneticPr fontId="3" type="noConversion"/>
  </si>
  <si>
    <t>0-25</t>
    <phoneticPr fontId="3" type="noConversion"/>
  </si>
  <si>
    <t>Fountain Drink/Sweetened Tea, Regular -40 oz, no ice</t>
    <phoneticPr fontId="3" type="noConversion"/>
  </si>
  <si>
    <t>310-620</t>
    <phoneticPr fontId="3" type="noConversion"/>
  </si>
  <si>
    <t>0-260</t>
    <phoneticPr fontId="3" type="noConversion"/>
  </si>
  <si>
    <t>Fountain Drink, Diet/Unsweetened Tea- 40 oz, no ice</t>
    <phoneticPr fontId="3" type="noConversion"/>
  </si>
  <si>
    <t>0-3-</t>
    <phoneticPr fontId="3" type="noConversion"/>
  </si>
  <si>
    <t>0-100</t>
    <phoneticPr fontId="3" type="noConversion"/>
  </si>
  <si>
    <t>Juice Box</t>
    <phoneticPr fontId="3" type="noConversion"/>
  </si>
  <si>
    <t>Milk, Low Fat</t>
    <phoneticPr fontId="3" type="noConversion"/>
  </si>
  <si>
    <t>Milk, Chocolate Flavored Reduced Fat</t>
    <phoneticPr fontId="3" type="noConversion"/>
  </si>
  <si>
    <t>Milk, Strawberry Flavored Reduced Fat</t>
    <phoneticPr fontId="3" type="noConversion"/>
  </si>
  <si>
    <t>Olive Oil Blend (1 tsp)</t>
    <phoneticPr fontId="3" type="noConversion"/>
  </si>
  <si>
    <t>Pepperoni, 3 slices</t>
    <phoneticPr fontId="3" type="noConversion"/>
  </si>
  <si>
    <t>Ranch Dressing</t>
    <phoneticPr fontId="3" type="noConversion"/>
  </si>
  <si>
    <t>Red Wine Vinaigrette, Fat Free</t>
    <phoneticPr fontId="3" type="noConversion"/>
  </si>
  <si>
    <t>Sweet Onion Sauce, Fat Free</t>
    <phoneticPr fontId="3" type="noConversion"/>
  </si>
  <si>
    <t>Vinegar (1 tsp)</t>
    <phoneticPr fontId="3" type="noConversion"/>
  </si>
  <si>
    <t>Vegetables (amount on 6-inch sandwich)</t>
    <phoneticPr fontId="3" type="noConversion"/>
  </si>
  <si>
    <t>Avocado</t>
    <phoneticPr fontId="3" type="noConversion"/>
  </si>
  <si>
    <t>Banana Peppers (3 rings)</t>
    <phoneticPr fontId="3" type="noConversion"/>
  </si>
  <si>
    <t>Cucumbers (3 slices)</t>
    <phoneticPr fontId="3" type="noConversion"/>
  </si>
  <si>
    <t>Green Peppers (3 strips)</t>
    <phoneticPr fontId="3" type="noConversion"/>
  </si>
  <si>
    <t>Jalapeno Peppers (3 rings)</t>
    <phoneticPr fontId="3" type="noConversion"/>
  </si>
  <si>
    <t>Lettuce</t>
    <phoneticPr fontId="3" type="noConversion"/>
  </si>
  <si>
    <t>Onion</t>
    <phoneticPr fontId="3" type="noConversion"/>
  </si>
  <si>
    <t>Pickles (3 chips)</t>
    <phoneticPr fontId="3" type="noConversion"/>
  </si>
  <si>
    <t>Olives (3 rings)</t>
    <phoneticPr fontId="3" type="noConversion"/>
  </si>
  <si>
    <t xml:space="preserve">Spinach </t>
    <phoneticPr fontId="3" type="noConversion"/>
  </si>
  <si>
    <t>Tomatoes (3 Wheels)</t>
    <phoneticPr fontId="3" type="noConversion"/>
  </si>
  <si>
    <t>Cheese (amount on a 6-inch sandwich)</t>
    <phoneticPr fontId="3" type="noConversion"/>
  </si>
  <si>
    <t>American, Processed</t>
    <phoneticPr fontId="3" type="noConversion"/>
  </si>
  <si>
    <t>Monterey Cheddar, Shredded</t>
    <phoneticPr fontId="3" type="noConversion"/>
  </si>
  <si>
    <t>Mozzarella, Shredded</t>
    <phoneticPr fontId="3" type="noConversion"/>
  </si>
  <si>
    <t>Natural Cheddar</t>
    <phoneticPr fontId="3" type="noConversion"/>
  </si>
  <si>
    <t>Pepperjack</t>
    <phoneticPr fontId="3" type="noConversion"/>
  </si>
  <si>
    <t>Provolone</t>
    <phoneticPr fontId="3" type="noConversion"/>
  </si>
  <si>
    <t>Swiss</t>
    <phoneticPr fontId="3" type="noConversion"/>
  </si>
  <si>
    <t>Individual Meats (amount on 6" sub or salad)</t>
    <phoneticPr fontId="3" type="noConversion"/>
  </si>
  <si>
    <t>Chicken Patty, Roasted</t>
    <phoneticPr fontId="3" type="noConversion"/>
  </si>
  <si>
    <t>Chicken Strips</t>
    <phoneticPr fontId="3" type="noConversion"/>
  </si>
  <si>
    <t>Cold Cut Combo Meals</t>
    <phoneticPr fontId="3" type="noConversion"/>
  </si>
  <si>
    <t>Egg Patty (regular)</t>
    <phoneticPr fontId="3" type="noConversion"/>
  </si>
  <si>
    <t>Egg White Patty</t>
    <phoneticPr fontId="3" type="noConversion"/>
  </si>
  <si>
    <t>Ham</t>
    <phoneticPr fontId="3" type="noConversion"/>
  </si>
  <si>
    <t>Italian B.M.T. Meats</t>
    <phoneticPr fontId="3" type="noConversion"/>
  </si>
  <si>
    <t>Meatballs</t>
    <phoneticPr fontId="3" type="noConversion"/>
  </si>
  <si>
    <t>Sausage, Breakfast</t>
    <phoneticPr fontId="3" type="noConversion"/>
  </si>
  <si>
    <t>Seadoof Sensation</t>
    <phoneticPr fontId="3" type="noConversion"/>
  </si>
  <si>
    <t>Steak (no Cheese)</t>
    <phoneticPr fontId="3" type="noConversion"/>
  </si>
  <si>
    <t>Subway Club Meats</t>
    <phoneticPr fontId="3" type="noConversion"/>
  </si>
  <si>
    <t>Tuna</t>
    <phoneticPr fontId="3" type="noConversion"/>
  </si>
  <si>
    <t>Veggie Patty</t>
    <phoneticPr fontId="3" type="noConversion"/>
  </si>
  <si>
    <t>Desserts, Sides &amp; Beverages</t>
    <phoneticPr fontId="3" type="noConversion"/>
  </si>
  <si>
    <t>Cookies &amp; Desserts</t>
    <phoneticPr fontId="3" type="noConversion"/>
  </si>
  <si>
    <t>Chocolate Chip</t>
    <phoneticPr fontId="3" type="noConversion"/>
  </si>
  <si>
    <t>Chocolate Chunk</t>
    <phoneticPr fontId="3" type="noConversion"/>
  </si>
  <si>
    <t>Double Chocolate Chip</t>
    <phoneticPr fontId="3" type="noConversion"/>
  </si>
  <si>
    <t>M&amp;M</t>
    <phoneticPr fontId="3" type="noConversion"/>
  </si>
  <si>
    <t>Peanut Butter</t>
    <phoneticPr fontId="3" type="noConversion"/>
  </si>
  <si>
    <t>Raspberry Cheesecake</t>
    <phoneticPr fontId="3" type="noConversion"/>
  </si>
  <si>
    <t>Sugar</t>
    <phoneticPr fontId="3" type="noConversion"/>
  </si>
  <si>
    <t>White Chip Macadamia Nut</t>
    <phoneticPr fontId="3" type="noConversion"/>
  </si>
  <si>
    <t>Apple Pie</t>
    <phoneticPr fontId="3" type="noConversion"/>
  </si>
  <si>
    <t>Apple Slices - 1 Package</t>
    <phoneticPr fontId="3" type="noConversion"/>
  </si>
  <si>
    <t>Yogurt Dannon Light &amp; Fit</t>
    <phoneticPr fontId="3" type="noConversion"/>
  </si>
  <si>
    <t>Footlong Steak &amp; Cheese</t>
    <phoneticPr fontId="3" type="noConversion"/>
  </si>
  <si>
    <t>Footlong Sunrise Subway Melt</t>
    <phoneticPr fontId="3" type="noConversion"/>
  </si>
  <si>
    <t>Breakfast Sandiwhces on Footlong Flatbread (with Regular Egg)</t>
    <phoneticPr fontId="3" type="noConversion"/>
  </si>
  <si>
    <t>Footlong Egg &amp; Cheese on Flatbread</t>
    <phoneticPr fontId="3" type="noConversion"/>
  </si>
  <si>
    <t>Footlong Egg &amp; Cheese (with Ham) on Flatbread</t>
    <phoneticPr fontId="3" type="noConversion"/>
  </si>
  <si>
    <t>Footlong Breakfast B.M.T. Melt on Flatbread</t>
    <phoneticPr fontId="3" type="noConversion"/>
  </si>
  <si>
    <t>Footlong Bacon &amp; Cheese on Flatbread</t>
    <phoneticPr fontId="3" type="noConversion"/>
  </si>
  <si>
    <t>Footlong Mega Melt on Flatbread</t>
    <phoneticPr fontId="3" type="noConversion"/>
  </si>
  <si>
    <t>Footlong Sausage &amp; Cheese on Flatbread</t>
    <phoneticPr fontId="3" type="noConversion"/>
  </si>
  <si>
    <t>Footlong Steak &amp; Cheese on Flatbread</t>
    <phoneticPr fontId="3" type="noConversion"/>
  </si>
  <si>
    <t>Footlong Sunrise Subway Melt on Flatbread</t>
    <phoneticPr fontId="3" type="noConversion"/>
  </si>
  <si>
    <t>Breakfast Sides</t>
    <phoneticPr fontId="3" type="noConversion"/>
  </si>
  <si>
    <t>Hash Browns (4 pc)</t>
    <phoneticPr fontId="3" type="noConversion"/>
  </si>
  <si>
    <t>8" Pizza</t>
    <phoneticPr fontId="3" type="noConversion"/>
  </si>
  <si>
    <t>Cheese &amp; Veggies</t>
    <phoneticPr fontId="3" type="noConversion"/>
  </si>
  <si>
    <t>Pepperoni</t>
    <phoneticPr fontId="3" type="noConversion"/>
  </si>
  <si>
    <t>Sausage</t>
    <phoneticPr fontId="3" type="noConversion"/>
  </si>
  <si>
    <t>Breads and Condiments</t>
    <phoneticPr fontId="3" type="noConversion"/>
  </si>
  <si>
    <t>6" Italian (White) Bread</t>
    <phoneticPr fontId="3" type="noConversion"/>
  </si>
  <si>
    <t>6" 9-Grain Wheat Bread</t>
    <phoneticPr fontId="3" type="noConversion"/>
  </si>
  <si>
    <t>6" Parmesan Oregano Bread</t>
    <phoneticPr fontId="3" type="noConversion"/>
  </si>
  <si>
    <t>6" Honey Oat</t>
    <phoneticPr fontId="3" type="noConversion"/>
  </si>
  <si>
    <t>6" Hearty Italian Bread</t>
    <phoneticPr fontId="3" type="noConversion"/>
  </si>
  <si>
    <t>6" Monterey Cheddar</t>
    <phoneticPr fontId="3" type="noConversion"/>
  </si>
  <si>
    <t>6" Italian Herbs &amp; Cheese</t>
    <phoneticPr fontId="3" type="noConversion"/>
  </si>
  <si>
    <t>6" Roasted Garlic</t>
    <phoneticPr fontId="3" type="noConversion"/>
  </si>
  <si>
    <t>6" Wheat Bread with Omega-3 ALA (CA only)</t>
    <phoneticPr fontId="3" type="noConversion"/>
  </si>
  <si>
    <t>6" Flatbread</t>
    <phoneticPr fontId="3" type="noConversion"/>
  </si>
  <si>
    <t>Light Wheat English Muffin</t>
    <phoneticPr fontId="3" type="noConversion"/>
  </si>
  <si>
    <t>Mini Italian Bread</t>
    <phoneticPr fontId="3" type="noConversion"/>
  </si>
  <si>
    <t>Mini Wheat Bread</t>
    <phoneticPr fontId="3" type="noConversion"/>
  </si>
  <si>
    <t>Wrap</t>
    <phoneticPr fontId="3" type="noConversion"/>
  </si>
  <si>
    <t>Sandwich Condiments (amount on 6-inch sandwich)</t>
    <phoneticPr fontId="3" type="noConversion"/>
  </si>
  <si>
    <t>Bacon (2 strips)</t>
    <phoneticPr fontId="3" type="noConversion"/>
  </si>
  <si>
    <t>Buffalo Sauce</t>
    <phoneticPr fontId="3" type="noConversion"/>
  </si>
  <si>
    <t>Chipotle Southwest Sauce</t>
    <phoneticPr fontId="3" type="noConversion"/>
  </si>
  <si>
    <t>Honey Mustard Sauce, Fat Free</t>
    <phoneticPr fontId="3" type="noConversion"/>
  </si>
  <si>
    <t>Light Mayonnaise (1 T)</t>
    <phoneticPr fontId="3" type="noConversion"/>
  </si>
  <si>
    <t>Mayonnaise (1 T)</t>
    <phoneticPr fontId="3" type="noConversion"/>
  </si>
  <si>
    <t>Mustard yellow or deli brown (2 Tsp)</t>
    <phoneticPr fontId="3" type="noConversion"/>
  </si>
  <si>
    <t>6" Egg White &amp; Cheese</t>
    <phoneticPr fontId="3" type="noConversion"/>
  </si>
  <si>
    <t>6" Egg White &amp; Cheese (with Ham)</t>
    <phoneticPr fontId="3" type="noConversion"/>
  </si>
  <si>
    <t>6" Breakfast B.M.T Melt</t>
    <phoneticPr fontId="3" type="noConversion"/>
  </si>
  <si>
    <t>6" Bacon, Egg White &amp; Cheese</t>
    <phoneticPr fontId="3" type="noConversion"/>
  </si>
  <si>
    <t>6" Mega Melt</t>
    <phoneticPr fontId="3" type="noConversion"/>
  </si>
  <si>
    <t>6" Sausage, Egg White &amp; Cheese</t>
    <phoneticPr fontId="3" type="noConversion"/>
  </si>
  <si>
    <t>6" Steak, Egg White &amp; Cheese</t>
    <phoneticPr fontId="3" type="noConversion"/>
  </si>
  <si>
    <t>6" Sunrise Subway Melt</t>
    <phoneticPr fontId="3" type="noConversion"/>
  </si>
  <si>
    <t>6" Omelet Sandwiches (with Regular Egg)</t>
    <phoneticPr fontId="3" type="noConversion"/>
  </si>
  <si>
    <t>6" Egg &amp; Cheese</t>
    <phoneticPr fontId="3" type="noConversion"/>
  </si>
  <si>
    <t>6" Egg &amp; Cheese (with Ham)</t>
    <phoneticPr fontId="3" type="noConversion"/>
  </si>
  <si>
    <t>6" Bacon, Egg &amp; Cheese</t>
    <phoneticPr fontId="3" type="noConversion"/>
  </si>
  <si>
    <t>6" Sausage, Egg &amp; Cheese</t>
    <phoneticPr fontId="3" type="noConversion"/>
  </si>
  <si>
    <t>6" Steak, Egg &amp; Cheese</t>
    <phoneticPr fontId="3" type="noConversion"/>
  </si>
  <si>
    <t>Omelet on 6" Flatbread (with Egg White)</t>
    <phoneticPr fontId="3" type="noConversion"/>
  </si>
  <si>
    <t>Egg White &amp; Cheese on 6" Flatbread</t>
    <phoneticPr fontId="3" type="noConversion"/>
  </si>
  <si>
    <t>Egg White &amp; Cheese (with Ham) on 6" Flatbread</t>
    <phoneticPr fontId="3" type="noConversion"/>
  </si>
  <si>
    <t>Breakfast B.M.T. Melt on 6" Flatbread</t>
    <phoneticPr fontId="3" type="noConversion"/>
  </si>
  <si>
    <t>Bacon, Egg White &amp; Cheese on 6" Flatbread</t>
    <phoneticPr fontId="3" type="noConversion"/>
  </si>
  <si>
    <t>Mega Melt on 6" Flatbread</t>
    <phoneticPr fontId="3" type="noConversion"/>
  </si>
  <si>
    <t>Sausage, Egg White &amp; Cheese on 6" Flatbread</t>
    <phoneticPr fontId="3" type="noConversion"/>
  </si>
  <si>
    <t>Steak, Egg (White) &amp; Cheese on 6" Flatbread</t>
    <phoneticPr fontId="3" type="noConversion"/>
  </si>
  <si>
    <t>Sunrise Subway Melt on 6" Flatbread</t>
    <phoneticPr fontId="3" type="noConversion"/>
  </si>
  <si>
    <t>Omelet on 6" Flatbread (with Regular Egg)</t>
    <phoneticPr fontId="3" type="noConversion"/>
  </si>
  <si>
    <t>Egg &amp; Cheese on 6" Flatbread</t>
    <phoneticPr fontId="3" type="noConversion"/>
  </si>
  <si>
    <t>Egg &amp; Cheese (with Ham) on 6" Flatbread</t>
    <phoneticPr fontId="3" type="noConversion"/>
  </si>
  <si>
    <t>Bacon, Egg &amp; Cheese on 6" Flatbread</t>
    <phoneticPr fontId="3" type="noConversion"/>
  </si>
  <si>
    <t>Sausage, Egg &amp; Cheese on 6" Flatbread</t>
    <phoneticPr fontId="3" type="noConversion"/>
  </si>
  <si>
    <t>Steak, Egg, &amp; Cheese on 6" Flatbread</t>
    <phoneticPr fontId="3" type="noConversion"/>
  </si>
  <si>
    <t>Breakfast Sanwiches on Footlong Bread (with Regular Egg)</t>
    <phoneticPr fontId="3" type="noConversion"/>
  </si>
  <si>
    <t>Footlong Egg &amp; Cheese</t>
    <phoneticPr fontId="3" type="noConversion"/>
  </si>
  <si>
    <t>Footlong Egg &amp; Cheese (with Ham)</t>
    <phoneticPr fontId="3" type="noConversion"/>
  </si>
  <si>
    <t>Footlong Breakfast B.M.T. Melt</t>
    <phoneticPr fontId="3" type="noConversion"/>
  </si>
  <si>
    <t>Footlong Bacon &amp; Cheese</t>
    <phoneticPr fontId="3" type="noConversion"/>
  </si>
  <si>
    <t>Footlong Mega Melt</t>
    <phoneticPr fontId="3" type="noConversion"/>
  </si>
  <si>
    <t>Footlong Sausage &amp; Cheese</t>
    <phoneticPr fontId="3" type="noConversion"/>
  </si>
  <si>
    <t>6" Jalapeno Tuna Melt</t>
    <phoneticPr fontId="3" type="noConversion"/>
  </si>
  <si>
    <t>6" Meatball Pepperoni Melt</t>
    <phoneticPr fontId="3" type="noConversion"/>
  </si>
  <si>
    <t>6" Pastrami Melt, Big Hot</t>
    <phoneticPr fontId="3" type="noConversion"/>
  </si>
  <si>
    <t>6" Subway Seafood Sensation</t>
    <phoneticPr fontId="3" type="noConversion"/>
  </si>
  <si>
    <t>6" Turkey &amp; Bacon Avocado</t>
    <phoneticPr fontId="3" type="noConversion"/>
  </si>
  <si>
    <t>6" Veggie Patty</t>
    <phoneticPr fontId="3" type="noConversion"/>
  </si>
  <si>
    <t>Salads with 6g of fat or less</t>
    <phoneticPr fontId="3" type="noConversion"/>
  </si>
  <si>
    <t>Oven Roasted Chicken Breast</t>
    <phoneticPr fontId="3" type="noConversion"/>
  </si>
  <si>
    <t>Subway Club</t>
    <phoneticPr fontId="3" type="noConversion"/>
  </si>
  <si>
    <t>Sweet Onion Chicken Teriyaki</t>
    <phoneticPr fontId="3" type="noConversion"/>
  </si>
  <si>
    <t>Turkey Breast &amp; Ham</t>
    <phoneticPr fontId="3" type="noConversion"/>
  </si>
  <si>
    <t>Grilled Chicken &amp; Baby Spinach</t>
    <phoneticPr fontId="3" type="noConversion"/>
  </si>
  <si>
    <t>Salad Dressing</t>
    <phoneticPr fontId="3" type="noConversion"/>
  </si>
  <si>
    <t>Fat Free Italian</t>
    <phoneticPr fontId="3" type="noConversion"/>
  </si>
  <si>
    <t>Chipotle Southwest</t>
    <phoneticPr fontId="3" type="noConversion"/>
  </si>
  <si>
    <t>Honey Mustard</t>
    <phoneticPr fontId="3" type="noConversion"/>
  </si>
  <si>
    <t>Oil and Vinegar</t>
    <phoneticPr fontId="3" type="noConversion"/>
  </si>
  <si>
    <t>Ranch</t>
    <phoneticPr fontId="3" type="noConversion"/>
  </si>
  <si>
    <t>Sweet Onion</t>
    <phoneticPr fontId="3" type="noConversion"/>
  </si>
  <si>
    <t>Breakfast &amp; Pizza</t>
    <phoneticPr fontId="3" type="noConversion"/>
  </si>
  <si>
    <t>Egg Muffin Melts (with Egg White)</t>
    <phoneticPr fontId="3" type="noConversion"/>
  </si>
  <si>
    <t>Egg White &amp; Cheese</t>
    <phoneticPr fontId="3" type="noConversion"/>
  </si>
  <si>
    <t>Egg White &amp; Cheese (with Ham)</t>
    <phoneticPr fontId="3" type="noConversion"/>
  </si>
  <si>
    <t>Breakfast B.M.T. Melt</t>
    <phoneticPr fontId="3" type="noConversion"/>
  </si>
  <si>
    <t>Bacon, Egg (White) &amp; Cheese</t>
    <phoneticPr fontId="3" type="noConversion"/>
  </si>
  <si>
    <t>Mega Melt</t>
    <phoneticPr fontId="3" type="noConversion"/>
  </si>
  <si>
    <t>Sausage, Egg (White) &amp; Cheese</t>
    <phoneticPr fontId="3" type="noConversion"/>
  </si>
  <si>
    <t>Steak, Egg (White) &amp; Cheese</t>
    <phoneticPr fontId="3" type="noConversion"/>
  </si>
  <si>
    <t>Sunrise Subway Melt</t>
    <phoneticPr fontId="3" type="noConversion"/>
  </si>
  <si>
    <t>Egg Muffin Melts (with Regular Egg)</t>
    <phoneticPr fontId="3" type="noConversion"/>
  </si>
  <si>
    <t>Egg &amp; Cheese</t>
    <phoneticPr fontId="3" type="noConversion"/>
  </si>
  <si>
    <t>Egg &amp; Cheese (with Ham)</t>
    <phoneticPr fontId="3" type="noConversion"/>
  </si>
  <si>
    <t>Bacon, Egg &amp; Cheese</t>
    <phoneticPr fontId="3" type="noConversion"/>
  </si>
  <si>
    <t>Sausage, Egg &amp; Cheese</t>
    <phoneticPr fontId="3" type="noConversion"/>
  </si>
  <si>
    <t>Steak, Egg &amp; Cheese</t>
    <phoneticPr fontId="3" type="noConversion"/>
  </si>
  <si>
    <t>Egg Whites on Mornin Flatbreads</t>
    <phoneticPr fontId="3" type="noConversion"/>
  </si>
  <si>
    <t>Egg Wite &amp; Cheese (with Ham)</t>
    <phoneticPr fontId="3" type="noConversion"/>
  </si>
  <si>
    <t>Breakfast B.M.T Melt</t>
    <phoneticPr fontId="3" type="noConversion"/>
  </si>
  <si>
    <t>Bacon, Egg White &amp; Cheese</t>
    <phoneticPr fontId="3" type="noConversion"/>
  </si>
  <si>
    <t xml:space="preserve">Mega Melt </t>
    <phoneticPr fontId="3" type="noConversion"/>
  </si>
  <si>
    <t>Sausage, Egg White &amp; Cheese</t>
    <phoneticPr fontId="3" type="noConversion"/>
  </si>
  <si>
    <t>Steak, Egg White &amp; Cheese</t>
    <phoneticPr fontId="3" type="noConversion"/>
  </si>
  <si>
    <t>Regular Egg on Mornin Flatbreads</t>
    <phoneticPr fontId="3" type="noConversion"/>
  </si>
  <si>
    <t>6" Omelet Sandwich (with Egg White)</t>
    <phoneticPr fontId="3" type="noConversion"/>
  </si>
  <si>
    <t>Panera Kids Grilled Cheese Sandwich</t>
    <phoneticPr fontId="3" type="noConversion"/>
  </si>
  <si>
    <t>Panera Kids Peanut Butter &amp; Jelly Sandwich</t>
    <phoneticPr fontId="3" type="noConversion"/>
  </si>
  <si>
    <t>Panera Kids Organic Yogurt (blueberry, strawberry)</t>
    <phoneticPr fontId="3" type="noConversion"/>
  </si>
  <si>
    <t>Sides</t>
    <phoneticPr fontId="3" type="noConversion"/>
  </si>
  <si>
    <t xml:space="preserve">Apple </t>
    <phoneticPr fontId="3" type="noConversion"/>
  </si>
  <si>
    <t>Panera Potato Chips</t>
    <phoneticPr fontId="3" type="noConversion"/>
  </si>
  <si>
    <t>Baked Lays Potato Chips</t>
    <phoneticPr fontId="3" type="noConversion"/>
  </si>
  <si>
    <t>Pickle Spear</t>
    <phoneticPr fontId="3" type="noConversion"/>
  </si>
  <si>
    <t>http://www.subway.com/nutrition/nutritionlist.aspx#</t>
  </si>
  <si>
    <t>6" Low Fat Sandwiches with 6g of Fat or Less</t>
    <phoneticPr fontId="3" type="noConversion"/>
  </si>
  <si>
    <t>6" Black Forest Ham</t>
    <phoneticPr fontId="3" type="noConversion"/>
  </si>
  <si>
    <t>6" Oven Roasted Chicken</t>
    <phoneticPr fontId="3" type="noConversion"/>
  </si>
  <si>
    <t>6" Roast Beef</t>
    <phoneticPr fontId="3" type="noConversion"/>
  </si>
  <si>
    <t>6" Subway Club</t>
    <phoneticPr fontId="3" type="noConversion"/>
  </si>
  <si>
    <t>6" Sweet Onion Chicken Teriyaki</t>
    <phoneticPr fontId="3" type="noConversion"/>
  </si>
  <si>
    <t>6" Turkey Breast</t>
    <phoneticPr fontId="3" type="noConversion"/>
  </si>
  <si>
    <t>6" Turkey Breast &amp; Black Forest Ham</t>
    <phoneticPr fontId="3" type="noConversion"/>
  </si>
  <si>
    <t>6" Veggie Delite</t>
    <phoneticPr fontId="3" type="noConversion"/>
  </si>
  <si>
    <t>6" Sandwiches</t>
    <phoneticPr fontId="3" type="noConversion"/>
  </si>
  <si>
    <t>6" Big Philly Cheesesteak</t>
    <phoneticPr fontId="3" type="noConversion"/>
  </si>
  <si>
    <t>6" B.L.T.</t>
    <phoneticPr fontId="3" type="noConversion"/>
  </si>
  <si>
    <t>6" Buffalo Chicken (with regular Ranch Dressing)</t>
    <phoneticPr fontId="3" type="noConversion"/>
  </si>
  <si>
    <t>6 Chicken &amp; Bacon Ranch Melt</t>
    <phoneticPr fontId="3" type="noConversion"/>
  </si>
  <si>
    <t>6" Cold Cut Combo</t>
    <phoneticPr fontId="3" type="noConversion"/>
  </si>
  <si>
    <t>6" Italian B.M.T</t>
    <phoneticPr fontId="3" type="noConversion"/>
  </si>
  <si>
    <t>6" Meatball Marinara</t>
    <phoneticPr fontId="3" type="noConversion"/>
  </si>
  <si>
    <t xml:space="preserve">6" Spicy Italian </t>
    <phoneticPr fontId="3" type="noConversion"/>
  </si>
  <si>
    <t>6" Steak &amp; Cheese</t>
    <phoneticPr fontId="3" type="noConversion"/>
  </si>
  <si>
    <t>6" Subway Melt</t>
    <phoneticPr fontId="3" type="noConversion"/>
  </si>
  <si>
    <t>6" Tuna</t>
    <phoneticPr fontId="3" type="noConversion"/>
  </si>
  <si>
    <t>Kids Meal Sandwiches</t>
    <phoneticPr fontId="3" type="noConversion"/>
  </si>
  <si>
    <t>Veggie Delite</t>
    <phoneticPr fontId="3" type="noConversion"/>
  </si>
  <si>
    <t>Black Forest Ham</t>
    <phoneticPr fontId="3" type="noConversion"/>
  </si>
  <si>
    <t>Roast Beef</t>
    <phoneticPr fontId="3" type="noConversion"/>
  </si>
  <si>
    <t>Turkey Breast</t>
    <phoneticPr fontId="3" type="noConversion"/>
  </si>
  <si>
    <t>6" Limited Time Offer/Regional Subs</t>
    <phoneticPr fontId="3" type="noConversion"/>
  </si>
  <si>
    <t>6" Barbeque Rib Patty</t>
    <phoneticPr fontId="3" type="noConversion"/>
  </si>
  <si>
    <t>6" Barbeque Chicken</t>
    <phoneticPr fontId="3" type="noConversion"/>
  </si>
  <si>
    <t>6" Chicken Parmesan</t>
    <phoneticPr fontId="3" type="noConversion"/>
  </si>
  <si>
    <t>6" Chicken Pizziola Melt</t>
    <phoneticPr fontId="3" type="noConversion"/>
  </si>
  <si>
    <t>Half White Balsamic Apple Vinaigrette</t>
    <phoneticPr fontId="3" type="noConversion"/>
  </si>
  <si>
    <t>Half Low Fat Thai Chili Vinaigrette</t>
    <phoneticPr fontId="3" type="noConversion"/>
  </si>
  <si>
    <t>Half Honey Tangerine Vinaigrette</t>
    <phoneticPr fontId="3" type="noConversion"/>
  </si>
  <si>
    <t>Frozen Drinks</t>
    <phoneticPr fontId="3" type="noConversion"/>
  </si>
  <si>
    <t>Caramel</t>
    <phoneticPr fontId="3" type="noConversion"/>
  </si>
  <si>
    <t>Low Fat Cranberry Orange Smoothie</t>
    <phoneticPr fontId="3" type="noConversion"/>
  </si>
  <si>
    <t>Low Fat Mango Smoothie</t>
    <phoneticPr fontId="3" type="noConversion"/>
  </si>
  <si>
    <t>Low Fat Strawberry Smoothie with Ginseng</t>
    <phoneticPr fontId="3" type="noConversion"/>
  </si>
  <si>
    <t>Low Fat Wild Berry Smoothie</t>
    <phoneticPr fontId="3" type="noConversion"/>
  </si>
  <si>
    <t>Mango</t>
    <phoneticPr fontId="3" type="noConversion"/>
  </si>
  <si>
    <t>Mocha</t>
    <phoneticPr fontId="3" type="noConversion"/>
  </si>
  <si>
    <t>Iced Drinks</t>
    <phoneticPr fontId="3" type="noConversion"/>
  </si>
  <si>
    <t>Iced Chai Tea Latte</t>
    <phoneticPr fontId="3" type="noConversion"/>
  </si>
  <si>
    <t>Iced Infused Green Tea (with Passionfruit &amp; Papaya</t>
    <phoneticPr fontId="3" type="noConversion"/>
  </si>
  <si>
    <t>Lemonade</t>
    <phoneticPr fontId="3" type="noConversion"/>
  </si>
  <si>
    <t>Brewed Tea- Black 20 oz.</t>
    <phoneticPr fontId="3" type="noConversion"/>
  </si>
  <si>
    <t>Brewed Tea- Black 32 oz.</t>
    <phoneticPr fontId="3" type="noConversion"/>
  </si>
  <si>
    <t>Brewed Tea- Acai 20 oz.</t>
    <phoneticPr fontId="3" type="noConversion"/>
  </si>
  <si>
    <t>Brewed Tea- Acai 32 oz.</t>
    <phoneticPr fontId="3" type="noConversion"/>
  </si>
  <si>
    <t>Espresso Drinks</t>
    <phoneticPr fontId="3" type="noConversion"/>
  </si>
  <si>
    <t>Caffe Latte</t>
    <phoneticPr fontId="3" type="noConversion"/>
  </si>
  <si>
    <t>Caffe Mocha</t>
    <phoneticPr fontId="3" type="noConversion"/>
  </si>
  <si>
    <t>Cappuccino</t>
    <phoneticPr fontId="3" type="noConversion"/>
  </si>
  <si>
    <t>Caramel Latte</t>
    <phoneticPr fontId="3" type="noConversion"/>
  </si>
  <si>
    <t>Vanilla Latte- Regular</t>
    <phoneticPr fontId="3" type="noConversion"/>
  </si>
  <si>
    <t>Vanilla Latte- Large</t>
    <phoneticPr fontId="3" type="noConversion"/>
  </si>
  <si>
    <t>Vanilla Latte with Sugar Free Vanilla Syrup 16 oz</t>
    <phoneticPr fontId="3" type="noConversion"/>
  </si>
  <si>
    <t>Vanilla Latte with Sugar Free Vanilla Syrup 20 oz</t>
    <phoneticPr fontId="3" type="noConversion"/>
  </si>
  <si>
    <t>Hot Drink</t>
    <phoneticPr fontId="3" type="noConversion"/>
  </si>
  <si>
    <t>Chai Tea Latte</t>
    <phoneticPr fontId="3" type="noConversion"/>
  </si>
  <si>
    <t>Coffee 12 oz</t>
    <phoneticPr fontId="3" type="noConversion"/>
  </si>
  <si>
    <t>Coffee 16 oz</t>
    <phoneticPr fontId="3" type="noConversion"/>
  </si>
  <si>
    <t>Coffee 20 oz</t>
    <phoneticPr fontId="3" type="noConversion"/>
  </si>
  <si>
    <t>Coffee, Decaf 12 oz</t>
    <phoneticPr fontId="3" type="noConversion"/>
  </si>
  <si>
    <t>Coffee, Decaf 16 oz</t>
    <phoneticPr fontId="3" type="noConversion"/>
  </si>
  <si>
    <t>Coffee, Decaf 20 oz</t>
    <phoneticPr fontId="3" type="noConversion"/>
  </si>
  <si>
    <t>Hot Chocolate 16 oz</t>
    <phoneticPr fontId="3" type="noConversion"/>
  </si>
  <si>
    <t>Tea bags (all flavors)</t>
    <phoneticPr fontId="3" type="noConversion"/>
  </si>
  <si>
    <t>Drinks</t>
    <phoneticPr fontId="3" type="noConversion"/>
  </si>
  <si>
    <t>Orange Juice- Large</t>
    <phoneticPr fontId="3" type="noConversion"/>
  </si>
  <si>
    <t>Orange Juice- Small</t>
    <phoneticPr fontId="3" type="noConversion"/>
  </si>
  <si>
    <t>Organic Milk</t>
    <phoneticPr fontId="3" type="noConversion"/>
  </si>
  <si>
    <t>Organic Chocolate Milk</t>
    <phoneticPr fontId="3" type="noConversion"/>
  </si>
  <si>
    <t>Organic Apple Juice</t>
    <phoneticPr fontId="3" type="noConversion"/>
  </si>
  <si>
    <t>Panera Kids</t>
    <phoneticPr fontId="3" type="noConversion"/>
  </si>
  <si>
    <t>Panera Kids Deli Sandwich- Roast Beef</t>
    <phoneticPr fontId="3" type="noConversion"/>
  </si>
  <si>
    <t>Panera Kids Mac &amp; Cheese</t>
    <phoneticPr fontId="3" type="noConversion"/>
  </si>
  <si>
    <t>Panera Kids Deli Sandwich -Smoked Ham</t>
    <phoneticPr fontId="3" type="noConversion"/>
  </si>
  <si>
    <t>Panera Kids Deli Sandwich - Smoked Turkey</t>
    <phoneticPr fontId="3" type="noConversion"/>
  </si>
  <si>
    <t>All Natural Sonoma Chicken Stew with 2 Mini Dry Jack Biscuits</t>
    <phoneticPr fontId="3" type="noConversion"/>
  </si>
  <si>
    <t>Hand Tossed Salads</t>
    <phoneticPr fontId="3" type="noConversion"/>
  </si>
  <si>
    <t>Full Asian Sesame Chicken</t>
    <phoneticPr fontId="3" type="noConversion"/>
  </si>
  <si>
    <t>Full BBQ Chopped Chicken</t>
    <phoneticPr fontId="3" type="noConversion"/>
  </si>
  <si>
    <t>Full Caesar</t>
    <phoneticPr fontId="3" type="noConversion"/>
  </si>
  <si>
    <t>Full Chicken Caesar</t>
    <phoneticPr fontId="3" type="noConversion"/>
  </si>
  <si>
    <t>Full Chopped Chicken Cobb</t>
    <phoneticPr fontId="3" type="noConversion"/>
  </si>
  <si>
    <t>Full Chopped Steak &amp; Blue Cheese</t>
    <phoneticPr fontId="3" type="noConversion"/>
  </si>
  <si>
    <t xml:space="preserve">Full Classic Café </t>
    <phoneticPr fontId="3" type="noConversion"/>
  </si>
  <si>
    <t>Full Fuji Apple with Chicken</t>
    <phoneticPr fontId="3" type="noConversion"/>
  </si>
  <si>
    <t>Full Greek</t>
    <phoneticPr fontId="3" type="noConversion"/>
  </si>
  <si>
    <t>Full Mediterranean Salmon</t>
    <phoneticPr fontId="3" type="noConversion"/>
  </si>
  <si>
    <t>Full Salmon Caesar</t>
    <phoneticPr fontId="3" type="noConversion"/>
  </si>
  <si>
    <t>Full Thai Chopped Chicken</t>
    <phoneticPr fontId="3" type="noConversion"/>
  </si>
  <si>
    <t>Half Asian Sesame Chicken</t>
    <phoneticPr fontId="3" type="noConversion"/>
  </si>
  <si>
    <t>Half BBQ Chopped Chicken</t>
    <phoneticPr fontId="3" type="noConversion"/>
  </si>
  <si>
    <t>Half Caesar</t>
    <phoneticPr fontId="3" type="noConversion"/>
  </si>
  <si>
    <t>Half Chicken Caesar</t>
    <phoneticPr fontId="3" type="noConversion"/>
  </si>
  <si>
    <t>Half Chopped Chicken &amp; Cobb</t>
    <phoneticPr fontId="3" type="noConversion"/>
  </si>
  <si>
    <t>Half Chopped Steak &amp; Blue Cheese</t>
    <phoneticPr fontId="3" type="noConversion"/>
  </si>
  <si>
    <t>Half Classic Café</t>
    <phoneticPr fontId="3" type="noConversion"/>
  </si>
  <si>
    <t>Half Fuji Apple with Chicken</t>
    <phoneticPr fontId="3" type="noConversion"/>
  </si>
  <si>
    <t>Half Greek</t>
    <phoneticPr fontId="3" type="noConversion"/>
  </si>
  <si>
    <t>Half Mediterranean Salmon</t>
    <phoneticPr fontId="3" type="noConversion"/>
  </si>
  <si>
    <t>Half Salmon Caesar</t>
    <phoneticPr fontId="3" type="noConversion"/>
  </si>
  <si>
    <t>Half Thai Chopped Chicken</t>
    <phoneticPr fontId="3" type="noConversion"/>
  </si>
  <si>
    <t>Salad Dressings</t>
    <phoneticPr fontId="3" type="noConversion"/>
  </si>
  <si>
    <t>Full Reduced Fat Balsamic Viniagrette</t>
    <phoneticPr fontId="3" type="noConversion"/>
  </si>
  <si>
    <t>Full BBQ Ranch Dressing</t>
    <phoneticPr fontId="3" type="noConversion"/>
  </si>
  <si>
    <t>Full Blue Cheese Vinaigrette</t>
    <phoneticPr fontId="3" type="noConversion"/>
  </si>
  <si>
    <t>Full Caesar Dressing</t>
    <phoneticPr fontId="3" type="noConversion"/>
  </si>
  <si>
    <t>Full Greek Dressing/Herb Vinaigrette</t>
    <phoneticPr fontId="3" type="noConversion"/>
  </si>
  <si>
    <t>Full Light Buttermilk Ranch</t>
    <phoneticPr fontId="3" type="noConversion"/>
  </si>
  <si>
    <t>Full Reduced-Sugar Asian Sesame Vinaigrette</t>
    <phoneticPr fontId="3" type="noConversion"/>
  </si>
  <si>
    <t>Full Low Fat Thai Chili Vinaigrette</t>
    <phoneticPr fontId="3" type="noConversion"/>
  </si>
  <si>
    <t>Full White Balsamic Apple Vinaigrette</t>
    <phoneticPr fontId="3" type="noConversion"/>
  </si>
  <si>
    <t>Full Honey Tangerine Vinaigrette</t>
    <phoneticPr fontId="3" type="noConversion"/>
  </si>
  <si>
    <t>Half Reduced Fat Balsamic Vinaigrette</t>
    <phoneticPr fontId="3" type="noConversion"/>
  </si>
  <si>
    <t>Half BBQ Ranch Dressing</t>
    <phoneticPr fontId="3" type="noConversion"/>
  </si>
  <si>
    <t>Half Blue Cheese Vinaigrette</t>
    <phoneticPr fontId="3" type="noConversion"/>
  </si>
  <si>
    <t>Half Caesar Dressing</t>
    <phoneticPr fontId="3" type="noConversion"/>
  </si>
  <si>
    <t>Half Greek Dressing/Herb Vinaigrette</t>
    <phoneticPr fontId="3" type="noConversion"/>
  </si>
  <si>
    <t>Half Light Buttermilk Ranch</t>
    <phoneticPr fontId="3" type="noConversion"/>
  </si>
  <si>
    <t>Half Light Reduced Sugar Asian Sesame Vinaigrette</t>
    <phoneticPr fontId="3" type="noConversion"/>
  </si>
  <si>
    <t>Full Smoked Ham &amp; Swiss on Stone-Milled Rye</t>
    <phoneticPr fontId="3" type="noConversion"/>
  </si>
  <si>
    <t>Full Smoked Turkey Breast on Country</t>
    <phoneticPr fontId="3" type="noConversion"/>
  </si>
  <si>
    <t>Full Tuna Salad on Honey Wheat</t>
    <phoneticPr fontId="3" type="noConversion"/>
  </si>
  <si>
    <t>Half Meditteranean Veggie on XL Tomato Basil</t>
    <phoneticPr fontId="3" type="noConversion"/>
  </si>
  <si>
    <t>Half Sierra Turkey on Focaccia with Asiago Cheese</t>
    <phoneticPr fontId="3" type="noConversion"/>
  </si>
  <si>
    <t>Half Smoked Ham &amp; Swiss on Stone-Milled Rye</t>
    <phoneticPr fontId="3" type="noConversion"/>
  </si>
  <si>
    <t>Half Smoked Turkey Breast on Country</t>
  </si>
  <si>
    <t>Half Tuna Salad on Honey Wheat</t>
  </si>
  <si>
    <t>Soups &amp; More</t>
    <phoneticPr fontId="3" type="noConversion"/>
  </si>
  <si>
    <t>Signature Mac &amp; Cheese - Large</t>
    <phoneticPr fontId="3" type="noConversion"/>
  </si>
  <si>
    <t>Signature Mac &amp; Cheese- Small</t>
    <phoneticPr fontId="3" type="noConversion"/>
  </si>
  <si>
    <t>Baked Potato - You Pick Two</t>
    <phoneticPr fontId="3" type="noConversion"/>
  </si>
  <si>
    <t>Baked Potato</t>
    <phoneticPr fontId="3" type="noConversion"/>
  </si>
  <si>
    <t>Broccoli Cheddar- You Pick Two</t>
    <phoneticPr fontId="3" type="noConversion"/>
  </si>
  <si>
    <t>Broccoli Cheddar</t>
    <phoneticPr fontId="3" type="noConversion"/>
  </si>
  <si>
    <t>Cream of Chicken &amp; Wild Rice- You Pick Two</t>
    <phoneticPr fontId="3" type="noConversion"/>
  </si>
  <si>
    <t>Cream of Chicken &amp; Wild Rice</t>
    <phoneticPr fontId="3" type="noConversion"/>
  </si>
  <si>
    <t>Low Fat Garden Vegetable with Pesto- You Pick Two</t>
    <phoneticPr fontId="3" type="noConversion"/>
  </si>
  <si>
    <t>Low Fat Garden Vegetable with Pesto</t>
    <phoneticPr fontId="3" type="noConversion"/>
  </si>
  <si>
    <t>French Onion- You Pick Two</t>
    <phoneticPr fontId="3" type="noConversion"/>
  </si>
  <si>
    <t>French Onion</t>
    <phoneticPr fontId="3" type="noConversion"/>
  </si>
  <si>
    <t>All Natural Low-Fat Chicken Noodle- You Pick Two</t>
    <phoneticPr fontId="3" type="noConversion"/>
  </si>
  <si>
    <t>All Natural Low-Fat Chicken Noodle</t>
    <phoneticPr fontId="3" type="noConversion"/>
  </si>
  <si>
    <t>Low-Fat Vegetarian Black Bean- You Pick Two</t>
    <phoneticPr fontId="3" type="noConversion"/>
  </si>
  <si>
    <t>Low-Fat Vegetarian Black Bean</t>
    <phoneticPr fontId="3" type="noConversion"/>
  </si>
  <si>
    <t>New England Clam Chowder- You Pick Two</t>
    <phoneticPr fontId="3" type="noConversion"/>
  </si>
  <si>
    <t>New England Clam Chowder</t>
    <phoneticPr fontId="3" type="noConversion"/>
  </si>
  <si>
    <t>Creamy Tomato- You Pick Two</t>
    <phoneticPr fontId="3" type="noConversion"/>
  </si>
  <si>
    <t>Creamy Tomato</t>
    <phoneticPr fontId="3" type="noConversion"/>
  </si>
  <si>
    <t>All Natural Steak Chili with Cornbread- You Pick Two</t>
    <phoneticPr fontId="3" type="noConversion"/>
  </si>
  <si>
    <t>All Natural Steak Chili with Cornbread</t>
    <phoneticPr fontId="3" type="noConversion"/>
  </si>
  <si>
    <t>All Natural Sonoma Chicken Stew with 1 Mini Dry Jack Biscuit- You Pick Two</t>
    <phoneticPr fontId="3" type="noConversion"/>
  </si>
  <si>
    <t>Breakfast Favorites</t>
    <phoneticPr fontId="3" type="noConversion"/>
  </si>
  <si>
    <t>Fresh Fruit Cup</t>
    <phoneticPr fontId="3" type="noConversion"/>
  </si>
  <si>
    <t>Steel Cut Oatmeal</t>
    <phoneticPr fontId="3" type="noConversion"/>
  </si>
  <si>
    <t>Strawberry Granola Parfait</t>
    <phoneticPr fontId="3" type="noConversion"/>
  </si>
  <si>
    <t>Hot Panini</t>
    <phoneticPr fontId="3" type="noConversion"/>
  </si>
  <si>
    <t>Full Chipotle Chicken on Artisan French</t>
    <phoneticPr fontId="3" type="noConversion"/>
  </si>
  <si>
    <t>Full Cuban Chicken Panini</t>
    <phoneticPr fontId="3" type="noConversion"/>
  </si>
  <si>
    <t>Full Frontega Chicken on Focaccia</t>
    <phoneticPr fontId="3" type="noConversion"/>
  </si>
  <si>
    <t>Full Smokehouse Turkey on Three Cheese</t>
    <phoneticPr fontId="3" type="noConversion"/>
  </si>
  <si>
    <t>Full Steak Balsamico</t>
    <phoneticPr fontId="3" type="noConversion"/>
  </si>
  <si>
    <t>Full Steak &amp; White Cheddar on French Baguette</t>
    <phoneticPr fontId="3" type="noConversion"/>
  </si>
  <si>
    <t>Full Tomato &amp; Mozzarella on Ciabatta</t>
    <phoneticPr fontId="3" type="noConversion"/>
  </si>
  <si>
    <t>Full Roasted Turkey Artichoke on Focaccia with Asiago Cheese</t>
    <phoneticPr fontId="3" type="noConversion"/>
  </si>
  <si>
    <t>Half Chipotle Chicken on Artisan French</t>
    <phoneticPr fontId="3" type="noConversion"/>
  </si>
  <si>
    <t>Half Cuban Chicken Panini</t>
    <phoneticPr fontId="3" type="noConversion"/>
  </si>
  <si>
    <t>Half Frontega Chicken on Focaccia</t>
    <phoneticPr fontId="3" type="noConversion"/>
  </si>
  <si>
    <t>Haf Smokehouse Turkey on Three Cheese</t>
    <phoneticPr fontId="3" type="noConversion"/>
  </si>
  <si>
    <t>Half Steak Balsamico</t>
    <phoneticPr fontId="3" type="noConversion"/>
  </si>
  <si>
    <t>Half Steak &amp; White Cheddar on French Baguette</t>
    <phoneticPr fontId="3" type="noConversion"/>
  </si>
  <si>
    <t>Half Tomato &amp; Mozzarella on Ciabatta</t>
    <phoneticPr fontId="3" type="noConversion"/>
  </si>
  <si>
    <t>Half Roasted Turkey Artichoke on Focaccia with Asiago Cheese</t>
    <phoneticPr fontId="3" type="noConversion"/>
  </si>
  <si>
    <t>Signature Sandwiches</t>
    <phoneticPr fontId="3" type="noConversion"/>
  </si>
  <si>
    <t>Full Asiago Roast Beef on Asiago Cheese</t>
    <phoneticPr fontId="3" type="noConversion"/>
  </si>
  <si>
    <t>Full Bacon Turkey Bravo on XL Tomato Basil</t>
    <phoneticPr fontId="3" type="noConversion"/>
  </si>
  <si>
    <t>Full Chicken Caesar on Three Cheese</t>
    <phoneticPr fontId="3" type="noConversion"/>
  </si>
  <si>
    <t>Full Napa Almond Chicken Salad on Sesame Semolina</t>
    <phoneticPr fontId="3" type="noConversion"/>
  </si>
  <si>
    <t>Full Italian Combo on Ciabatta</t>
    <phoneticPr fontId="3" type="noConversion"/>
  </si>
  <si>
    <t>Full Salmon Club Croissant</t>
    <phoneticPr fontId="3" type="noConversion"/>
  </si>
  <si>
    <t>Half Asiago Roast Beef on Asiago Cheese</t>
    <phoneticPr fontId="3" type="noConversion"/>
  </si>
  <si>
    <t>Half Bacon Turkey Bravo on XL Tomato Basil</t>
    <phoneticPr fontId="3" type="noConversion"/>
  </si>
  <si>
    <t>Half Chicken Caesar on Three Cheese</t>
    <phoneticPr fontId="3" type="noConversion"/>
  </si>
  <si>
    <t>Half napa Almond Chicken Salad on Sesame Semolina</t>
    <phoneticPr fontId="3" type="noConversion"/>
  </si>
  <si>
    <t>Half Italian Combo on Ciabatta</t>
    <phoneticPr fontId="3" type="noConversion"/>
  </si>
  <si>
    <t>Half Salmon Club Croissant</t>
    <phoneticPr fontId="3" type="noConversion"/>
  </si>
  <si>
    <t>Café Sandwiches</t>
    <phoneticPr fontId="3" type="noConversion"/>
  </si>
  <si>
    <t>Full Mediterranean Veggie on XL Tomato Basil</t>
    <phoneticPr fontId="3" type="noConversion"/>
  </si>
  <si>
    <t>Full Sierra Turkey on Focaccia with Asiago Cheese</t>
    <phoneticPr fontId="3" type="noConversion"/>
  </si>
  <si>
    <t>Toffee Nut</t>
    <phoneticPr fontId="3" type="noConversion"/>
  </si>
  <si>
    <t>Shortbread</t>
    <phoneticPr fontId="3" type="noConversion"/>
  </si>
  <si>
    <t>Valentine Heart Shaped Shortbread</t>
    <phoneticPr fontId="3" type="noConversion"/>
  </si>
  <si>
    <t>Cakes</t>
    <phoneticPr fontId="3" type="noConversion"/>
  </si>
  <si>
    <t>Cinnamon Coffee Crumb Cake -café serving</t>
    <phoneticPr fontId="3" type="noConversion"/>
  </si>
  <si>
    <t>Cinnamon Coffee Crumb Cake- whole unsliced serving</t>
    <phoneticPr fontId="3" type="noConversion"/>
  </si>
  <si>
    <t>Muffins &amp; Muffies</t>
    <phoneticPr fontId="3" type="noConversion"/>
  </si>
  <si>
    <t>Chocolate Chip Muffie</t>
    <phoneticPr fontId="3" type="noConversion"/>
  </si>
  <si>
    <t>Cornbread Muffie</t>
    <phoneticPr fontId="3" type="noConversion"/>
  </si>
  <si>
    <t>Cranberry Orange Muffie</t>
    <phoneticPr fontId="3" type="noConversion"/>
  </si>
  <si>
    <t>Pumpkin Muffie</t>
    <phoneticPr fontId="3" type="noConversion"/>
  </si>
  <si>
    <t>Pumpkin Muffin</t>
    <phoneticPr fontId="3" type="noConversion"/>
  </si>
  <si>
    <t>Apple Crunch Muffin</t>
    <phoneticPr fontId="3" type="noConversion"/>
  </si>
  <si>
    <t>Wild Blueberry Muffin</t>
    <phoneticPr fontId="3" type="noConversion"/>
  </si>
  <si>
    <t>Scones</t>
    <phoneticPr fontId="3" type="noConversion"/>
  </si>
  <si>
    <t>Cinnamon Chip</t>
    <phoneticPr fontId="3" type="noConversion"/>
  </si>
  <si>
    <t>Orange</t>
    <phoneticPr fontId="3" type="noConversion"/>
  </si>
  <si>
    <t>Orange- mini</t>
    <phoneticPr fontId="3" type="noConversion"/>
  </si>
  <si>
    <t>Strawberries &amp; Cream</t>
    <phoneticPr fontId="3" type="noConversion"/>
  </si>
  <si>
    <t>Strawberries &amp; Cream- mini</t>
    <phoneticPr fontId="3" type="noConversion"/>
  </si>
  <si>
    <t>Wild Blueberry</t>
    <phoneticPr fontId="3" type="noConversion"/>
  </si>
  <si>
    <t>Wild Blueberry- mini</t>
    <phoneticPr fontId="3" type="noConversion"/>
  </si>
  <si>
    <t>Specialty Pastries</t>
    <phoneticPr fontId="3" type="noConversion"/>
  </si>
  <si>
    <t>Bear Claw</t>
    <phoneticPr fontId="3" type="noConversion"/>
  </si>
  <si>
    <t>French Croissant</t>
    <phoneticPr fontId="3" type="noConversion"/>
  </si>
  <si>
    <t>Pastry Ring- Apple Cherry Cheese</t>
    <phoneticPr fontId="3" type="noConversion"/>
  </si>
  <si>
    <t>Carrot Cake with Walnuts</t>
    <phoneticPr fontId="3" type="noConversion"/>
  </si>
  <si>
    <t>Sweet Rolls</t>
    <phoneticPr fontId="3" type="noConversion"/>
  </si>
  <si>
    <t>Cinnamon Roll</t>
    <phoneticPr fontId="3" type="noConversion"/>
  </si>
  <si>
    <t>Cobblestone</t>
    <phoneticPr fontId="3" type="noConversion"/>
  </si>
  <si>
    <t>Pecan Roll</t>
    <phoneticPr fontId="3" type="noConversion"/>
  </si>
  <si>
    <t>Baked Egg Souffles</t>
    <phoneticPr fontId="3" type="noConversion"/>
  </si>
  <si>
    <t>Four Cheese</t>
    <phoneticPr fontId="3" type="noConversion"/>
  </si>
  <si>
    <t>Ham &amp; Swiss</t>
    <phoneticPr fontId="3" type="noConversion"/>
  </si>
  <si>
    <t>Spinach &amp; Artichokes</t>
    <phoneticPr fontId="3" type="noConversion"/>
  </si>
  <si>
    <t>Spinach &amp; Bacon</t>
    <phoneticPr fontId="3" type="noConversion"/>
  </si>
  <si>
    <t>Grilled Breakfast Sandwiches</t>
    <phoneticPr fontId="3" type="noConversion"/>
  </si>
  <si>
    <t>Bacon, Egg &amp; Cheese on Ciabatta</t>
    <phoneticPr fontId="3" type="noConversion"/>
  </si>
  <si>
    <t>Egg &amp; Cheese on Ciabatta</t>
    <phoneticPr fontId="3" type="noConversion"/>
  </si>
  <si>
    <t>Sausage, Egg &amp; Cheese on Ciabatta</t>
    <phoneticPr fontId="3" type="noConversion"/>
  </si>
  <si>
    <t>Breakfast Power on Whole Grain</t>
    <phoneticPr fontId="3" type="noConversion"/>
  </si>
  <si>
    <t>Asiago Cheese Bagel with Bacon</t>
    <phoneticPr fontId="3" type="noConversion"/>
  </si>
  <si>
    <t>Asiago Cheese Bagel with Egg and Cheese</t>
    <phoneticPr fontId="3" type="noConversion"/>
  </si>
  <si>
    <t>Asiago Cheese Bagel with Sausage</t>
    <phoneticPr fontId="3" type="noConversion"/>
  </si>
  <si>
    <t>French Toast Bagel Breakfast with Sausage</t>
    <phoneticPr fontId="3" type="noConversion"/>
  </si>
  <si>
    <t>Jalapeno &amp; Cheddar Bagel with Bacon</t>
    <phoneticPr fontId="3" type="noConversion"/>
  </si>
  <si>
    <t>Jalapeno &amp; Cheddar Bagel with Smoked Ham</t>
    <phoneticPr fontId="3" type="noConversion"/>
  </si>
  <si>
    <t>Jalapeno &amp; Cheddar Bagel with Egg and Cheese</t>
    <phoneticPr fontId="3" type="noConversion"/>
  </si>
  <si>
    <t xml:space="preserve">Jalapeno &amp; Cheddar Bagel with Sausage </t>
    <phoneticPr fontId="3" type="noConversion"/>
  </si>
  <si>
    <t>Meditteranean Egg White on Ciabatta</t>
    <phoneticPr fontId="3" type="noConversion"/>
  </si>
  <si>
    <t xml:space="preserve">Sweet Onion &amp; Poppyseed with Steak </t>
    <phoneticPr fontId="3" type="noConversion"/>
  </si>
  <si>
    <t>Dry Jack Cheese Biscuit, mini</t>
    <phoneticPr fontId="3" type="noConversion"/>
  </si>
  <si>
    <t>Honey Wheat Load</t>
    <phoneticPr fontId="3" type="noConversion"/>
  </si>
  <si>
    <t>Hot Cross Buns</t>
    <phoneticPr fontId="3" type="noConversion"/>
  </si>
  <si>
    <t>Sourdough Roll</t>
    <phoneticPr fontId="3" type="noConversion"/>
  </si>
  <si>
    <t>Sourdough Soup Bowl</t>
    <phoneticPr fontId="3" type="noConversion"/>
  </si>
  <si>
    <t>Sourdough Round Loaf</t>
    <phoneticPr fontId="3" type="noConversion"/>
  </si>
  <si>
    <t>Sourdough XL Loaf</t>
    <phoneticPr fontId="3" type="noConversion"/>
  </si>
  <si>
    <t>Tomato Basil XL Loaf</t>
    <phoneticPr fontId="3" type="noConversion"/>
  </si>
  <si>
    <t>White Whole Grain Loaf</t>
    <phoneticPr fontId="3" type="noConversion"/>
  </si>
  <si>
    <t>Bagels</t>
    <phoneticPr fontId="3" type="noConversion"/>
  </si>
  <si>
    <t>Asiago Cheese</t>
    <phoneticPr fontId="3" type="noConversion"/>
  </si>
  <si>
    <t>Blueberry</t>
    <phoneticPr fontId="3" type="noConversion"/>
  </si>
  <si>
    <t>Chocolate Chip Bagel</t>
    <phoneticPr fontId="3" type="noConversion"/>
  </si>
  <si>
    <t>Cinnamon Crunch</t>
    <phoneticPr fontId="3" type="noConversion"/>
  </si>
  <si>
    <t>Cinnamon Swirl &amp; Raisin</t>
    <phoneticPr fontId="3" type="noConversion"/>
  </si>
  <si>
    <t>Everything</t>
    <phoneticPr fontId="3" type="noConversion"/>
  </si>
  <si>
    <t>Jalapeno &amp; Cheddar</t>
    <phoneticPr fontId="3" type="noConversion"/>
  </si>
  <si>
    <t>Plain</t>
    <phoneticPr fontId="3" type="noConversion"/>
  </si>
  <si>
    <t>Sesame</t>
    <phoneticPr fontId="3" type="noConversion"/>
  </si>
  <si>
    <t>Sweet Onion &amp; Poppyseed</t>
    <phoneticPr fontId="3" type="noConversion"/>
  </si>
  <si>
    <t>French Toast</t>
    <phoneticPr fontId="3" type="noConversion"/>
  </si>
  <si>
    <t>Whole Grain</t>
    <phoneticPr fontId="3" type="noConversion"/>
  </si>
  <si>
    <t>Flavorful Cream Cheese Spreads</t>
    <phoneticPr fontId="3" type="noConversion"/>
  </si>
  <si>
    <t>Plain 1 oz</t>
    <phoneticPr fontId="3" type="noConversion"/>
  </si>
  <si>
    <t>Plain 2 oz</t>
    <phoneticPr fontId="3" type="noConversion"/>
  </si>
  <si>
    <t>Chive &amp; Onion 1 oz</t>
    <phoneticPr fontId="3" type="noConversion"/>
  </si>
  <si>
    <t>Chive &amp; Onion 2 oz</t>
    <phoneticPr fontId="3" type="noConversion"/>
  </si>
  <si>
    <t>Redduced Fat Hazelnut 1 oz</t>
    <phoneticPr fontId="3" type="noConversion"/>
  </si>
  <si>
    <t>Reduced Fat Hazelnut 2 oz</t>
    <phoneticPr fontId="3" type="noConversion"/>
  </si>
  <si>
    <t>Reduced Fat Honey Walnut 1 oz</t>
    <phoneticPr fontId="3" type="noConversion"/>
  </si>
  <si>
    <t>Reduced Fat Honey Walnut 2 oz</t>
    <phoneticPr fontId="3" type="noConversion"/>
  </si>
  <si>
    <t>Reduced Fat Plain 1 oz</t>
    <phoneticPr fontId="3" type="noConversion"/>
  </si>
  <si>
    <t>Reduced Fat Plain 2 oz</t>
    <phoneticPr fontId="3" type="noConversion"/>
  </si>
  <si>
    <t>Reduced Fat Veggie 1 oz</t>
    <phoneticPr fontId="3" type="noConversion"/>
  </si>
  <si>
    <t>Reduced Fat Veggie 2 oz</t>
    <phoneticPr fontId="3" type="noConversion"/>
  </si>
  <si>
    <t>Reduced Fat Wild Blueberry 1 oz</t>
    <phoneticPr fontId="3" type="noConversion"/>
  </si>
  <si>
    <t>Reduced Fat Wild Blueberry 2 oz</t>
    <phoneticPr fontId="3" type="noConversion"/>
  </si>
  <si>
    <t>Artisan Pastries</t>
    <phoneticPr fontId="3" type="noConversion"/>
  </si>
  <si>
    <t>Cheese</t>
    <phoneticPr fontId="3" type="noConversion"/>
  </si>
  <si>
    <t>Cherry</t>
    <phoneticPr fontId="3" type="noConversion"/>
  </si>
  <si>
    <t>Chocolate</t>
    <phoneticPr fontId="3" type="noConversion"/>
  </si>
  <si>
    <t>Fresh Apple</t>
    <phoneticPr fontId="3" type="noConversion"/>
  </si>
  <si>
    <t>Recan Braid</t>
    <phoneticPr fontId="3" type="noConversion"/>
  </si>
  <si>
    <t>Brownies</t>
    <phoneticPr fontId="3" type="noConversion"/>
  </si>
  <si>
    <t>Double Fudge Brownie with Icing</t>
    <phoneticPr fontId="3" type="noConversion"/>
  </si>
  <si>
    <t>Cookies</t>
    <phoneticPr fontId="3" type="noConversion"/>
  </si>
  <si>
    <t>Candy</t>
    <phoneticPr fontId="3" type="noConversion"/>
  </si>
  <si>
    <t>Chocolate Chipper</t>
    <phoneticPr fontId="3" type="noConversion"/>
  </si>
  <si>
    <t>Chocolate Chipper Petites</t>
    <phoneticPr fontId="3" type="noConversion"/>
  </si>
  <si>
    <t>Easter Egg Shaped Shortbread</t>
    <phoneticPr fontId="3" type="noConversion"/>
  </si>
  <si>
    <t>Mint Crinkle</t>
    <phoneticPr fontId="3" type="noConversion"/>
  </si>
  <si>
    <t>Oatmeal Raisin</t>
    <phoneticPr fontId="3" type="noConversion"/>
  </si>
  <si>
    <t>Chicken Soft Taco</t>
    <phoneticPr fontId="3" type="noConversion"/>
  </si>
  <si>
    <t>Crispy Potato Soft Taco</t>
    <phoneticPr fontId="3" type="noConversion"/>
  </si>
  <si>
    <t>Crunchy Taco</t>
    <phoneticPr fontId="3" type="noConversion"/>
  </si>
  <si>
    <t>Cruncy Taco Supreme</t>
    <phoneticPr fontId="3" type="noConversion"/>
  </si>
  <si>
    <t>DOUBLE DECKER Taco Supreme</t>
    <phoneticPr fontId="3" type="noConversion"/>
  </si>
  <si>
    <t>Doritos Locos Tacos</t>
    <phoneticPr fontId="3" type="noConversion"/>
  </si>
  <si>
    <t>Doritos Locos Tacos Supreme</t>
    <phoneticPr fontId="3" type="noConversion"/>
  </si>
  <si>
    <t>Double Decker Taco</t>
    <phoneticPr fontId="3" type="noConversion"/>
  </si>
  <si>
    <t>Freco Crunchy Taco</t>
    <phoneticPr fontId="3" type="noConversion"/>
  </si>
  <si>
    <t>Grilled Steak Soft Taco</t>
    <phoneticPr fontId="3" type="noConversion"/>
  </si>
  <si>
    <t>Soft Taco Supreme- Beef</t>
    <phoneticPr fontId="3" type="noConversion"/>
  </si>
  <si>
    <t>Soft Taco- Beef</t>
    <phoneticPr fontId="3" type="noConversion"/>
  </si>
  <si>
    <t>Volcano Menu</t>
    <phoneticPr fontId="3" type="noConversion"/>
  </si>
  <si>
    <t>Volcano Burrito</t>
    <phoneticPr fontId="3" type="noConversion"/>
  </si>
  <si>
    <t>Volcano Taco</t>
    <phoneticPr fontId="3" type="noConversion"/>
  </si>
  <si>
    <t>Why Pay More Menu</t>
    <phoneticPr fontId="3" type="noConversion"/>
  </si>
  <si>
    <t>Beefy 5-Layer Burrito</t>
    <phoneticPr fontId="3" type="noConversion"/>
  </si>
  <si>
    <t>Cheese Roll-Up</t>
    <phoneticPr fontId="3" type="noConversion"/>
  </si>
  <si>
    <t>http://www.panerabread.com/menu/</t>
    <phoneticPr fontId="3" type="noConversion"/>
  </si>
  <si>
    <t>Artisan Breads</t>
    <phoneticPr fontId="3" type="noConversion"/>
  </si>
  <si>
    <t>Ciabatta</t>
    <phoneticPr fontId="3" type="noConversion"/>
  </si>
  <si>
    <t>Country Loaf</t>
    <phoneticPr fontId="3" type="noConversion"/>
  </si>
  <si>
    <t>Country Miche</t>
    <phoneticPr fontId="3" type="noConversion"/>
  </si>
  <si>
    <t>Focaccia</t>
    <phoneticPr fontId="3" type="noConversion"/>
  </si>
  <si>
    <t>Focaccia with Asiago Cheese</t>
    <phoneticPr fontId="3" type="noConversion"/>
  </si>
  <si>
    <t>French Baguette</t>
    <phoneticPr fontId="3" type="noConversion"/>
  </si>
  <si>
    <t>French Miche</t>
    <phoneticPr fontId="3" type="noConversion"/>
  </si>
  <si>
    <t>Sesame Semolina Loaf</t>
    <phoneticPr fontId="3" type="noConversion"/>
  </si>
  <si>
    <t>Sesame Semolina Miche</t>
    <phoneticPr fontId="3" type="noConversion"/>
  </si>
  <si>
    <t>Stone-Milled Rye Loaf</t>
    <phoneticPr fontId="3" type="noConversion"/>
  </si>
  <si>
    <t>Stone-Milled Rye Miche</t>
    <phoneticPr fontId="3" type="noConversion"/>
  </si>
  <si>
    <t>Three Cheese Demi</t>
    <phoneticPr fontId="3" type="noConversion"/>
  </si>
  <si>
    <t>Three Cheese Loaf</t>
    <phoneticPr fontId="3" type="noConversion"/>
  </si>
  <si>
    <t>Three Cheese Miche</t>
    <phoneticPr fontId="3" type="noConversion"/>
  </si>
  <si>
    <t>Three Seed Demi</t>
    <phoneticPr fontId="3" type="noConversion"/>
  </si>
  <si>
    <t>Whole Grain Baguette</t>
    <phoneticPr fontId="3" type="noConversion"/>
  </si>
  <si>
    <t>Whole Grain Loaf</t>
    <phoneticPr fontId="3" type="noConversion"/>
  </si>
  <si>
    <t>Whole Grain Miche</t>
    <phoneticPr fontId="3" type="noConversion"/>
  </si>
  <si>
    <t>Specialty Breads</t>
    <phoneticPr fontId="3" type="noConversion"/>
  </si>
  <si>
    <t>Asiago Cheese Demi</t>
    <phoneticPr fontId="3" type="noConversion"/>
  </si>
  <si>
    <t>Asiago Cheese Loaf</t>
    <phoneticPr fontId="3" type="noConversion"/>
  </si>
  <si>
    <t>Cinnamon Raisin Load</t>
    <phoneticPr fontId="3" type="noConversion"/>
  </si>
  <si>
    <t>Fiesta Salsa</t>
    <phoneticPr fontId="3" type="noConversion"/>
  </si>
  <si>
    <t>Fire Roasted Salsa</t>
    <phoneticPr fontId="3" type="noConversion"/>
  </si>
  <si>
    <t>Green Tomatillo Sauce</t>
    <phoneticPr fontId="3" type="noConversion"/>
  </si>
  <si>
    <t>Guacamole</t>
    <phoneticPr fontId="3" type="noConversion"/>
  </si>
  <si>
    <t>Pepper Jack Sauce</t>
    <phoneticPr fontId="3" type="noConversion"/>
  </si>
  <si>
    <t>Pizza Sauce</t>
    <phoneticPr fontId="3" type="noConversion"/>
  </si>
  <si>
    <t>Red Sauce</t>
    <phoneticPr fontId="3" type="noConversion"/>
  </si>
  <si>
    <t>Reduced Fat Sour Cream</t>
    <phoneticPr fontId="3" type="noConversion"/>
  </si>
  <si>
    <t>Salsa</t>
    <phoneticPr fontId="3" type="noConversion"/>
  </si>
  <si>
    <t>Salsa Verde</t>
    <phoneticPr fontId="3" type="noConversion"/>
  </si>
  <si>
    <t>Drive-Thru Diet Menu</t>
    <phoneticPr fontId="3" type="noConversion"/>
  </si>
  <si>
    <t>Fresco Burrito Supreme- Chicken</t>
    <phoneticPr fontId="3" type="noConversion"/>
  </si>
  <si>
    <t>Fresco Burrito Supreme- Steak</t>
    <phoneticPr fontId="3" type="noConversion"/>
  </si>
  <si>
    <t>Fresco Chicken Soft Taco</t>
    <phoneticPr fontId="3" type="noConversion"/>
  </si>
  <si>
    <t>Fresco Crunchy Taco</t>
    <phoneticPr fontId="3" type="noConversion"/>
  </si>
  <si>
    <t>Fresco Grilled Steak Soft Taco</t>
    <phoneticPr fontId="3" type="noConversion"/>
  </si>
  <si>
    <t>Fresco Soft Taco</t>
    <phoneticPr fontId="3" type="noConversion"/>
  </si>
  <si>
    <t>Gorditas</t>
    <phoneticPr fontId="3" type="noConversion"/>
  </si>
  <si>
    <t>Cheesy Gordita Crunch</t>
    <phoneticPr fontId="3" type="noConversion"/>
  </si>
  <si>
    <t>Gordita Supreme- Chicken</t>
    <phoneticPr fontId="3" type="noConversion"/>
  </si>
  <si>
    <t>Gordita Supreme- Steak</t>
    <phoneticPr fontId="3" type="noConversion"/>
  </si>
  <si>
    <t>Gordita Supreme- Beef</t>
    <phoneticPr fontId="3" type="noConversion"/>
  </si>
  <si>
    <t>Nachos</t>
    <phoneticPr fontId="3" type="noConversion"/>
  </si>
  <si>
    <t>Cheesy Nachos</t>
    <phoneticPr fontId="3" type="noConversion"/>
  </si>
  <si>
    <t>Nachos BellGrande</t>
    <phoneticPr fontId="3" type="noConversion"/>
  </si>
  <si>
    <t>Nachos Supreme</t>
    <phoneticPr fontId="3" type="noConversion"/>
  </si>
  <si>
    <t>Volcano Nachos</t>
    <phoneticPr fontId="3" type="noConversion"/>
  </si>
  <si>
    <t>Sides</t>
    <phoneticPr fontId="3" type="noConversion"/>
  </si>
  <si>
    <t>Caramel Apple Empanada</t>
    <phoneticPr fontId="3" type="noConversion"/>
  </si>
  <si>
    <t>Cheesy Fiesta Potatos</t>
    <phoneticPr fontId="3" type="noConversion"/>
  </si>
  <si>
    <t>Cinnamon Twists</t>
    <phoneticPr fontId="3" type="noConversion"/>
  </si>
  <si>
    <t>Mexican Rice</t>
    <phoneticPr fontId="3" type="noConversion"/>
  </si>
  <si>
    <t>Pintos n Cheese</t>
    <phoneticPr fontId="3" type="noConversion"/>
  </si>
  <si>
    <t>Specialties</t>
    <phoneticPr fontId="3" type="noConversion"/>
  </si>
  <si>
    <t>Cheese Quesadilla</t>
    <phoneticPr fontId="3" type="noConversion"/>
  </si>
  <si>
    <t>Cheese Roll Up</t>
    <phoneticPr fontId="3" type="noConversion"/>
  </si>
  <si>
    <t>Chicken Quesadilla</t>
    <phoneticPr fontId="3" type="noConversion"/>
  </si>
  <si>
    <t>Crunchwrap Supreme</t>
    <phoneticPr fontId="3" type="noConversion"/>
  </si>
  <si>
    <t>Enchirito-Chicken</t>
    <phoneticPr fontId="3" type="noConversion"/>
  </si>
  <si>
    <t>Enchirito- Steak</t>
    <phoneticPr fontId="3" type="noConversion"/>
  </si>
  <si>
    <t>Enchirito- Beef</t>
    <phoneticPr fontId="3" type="noConversion"/>
  </si>
  <si>
    <t>Express Taco Salad w/ Chips</t>
    <phoneticPr fontId="3" type="noConversion"/>
  </si>
  <si>
    <t>MexiMelt</t>
    <phoneticPr fontId="3" type="noConversion"/>
  </si>
  <si>
    <t>Mexican Pizza</t>
    <phoneticPr fontId="3" type="noConversion"/>
  </si>
  <si>
    <t>Steak Quesadilla</t>
    <phoneticPr fontId="3" type="noConversion"/>
  </si>
  <si>
    <t>Tostada</t>
    <phoneticPr fontId="3" type="noConversion"/>
  </si>
  <si>
    <t>Taco Salads</t>
    <phoneticPr fontId="3" type="noConversion"/>
  </si>
  <si>
    <t>Fiesta Taco Salad- Beef</t>
    <phoneticPr fontId="3" type="noConversion"/>
  </si>
  <si>
    <t>Fiesta Taco Salad- Chicken</t>
    <phoneticPr fontId="3" type="noConversion"/>
  </si>
  <si>
    <t>Fiesta Taco Salad- Steak</t>
    <phoneticPr fontId="3" type="noConversion"/>
  </si>
  <si>
    <t>Tacos</t>
    <phoneticPr fontId="3" type="noConversion"/>
  </si>
  <si>
    <t>Pepsi 16 oz</t>
    <phoneticPr fontId="3" type="noConversion"/>
  </si>
  <si>
    <t>Pepsi 20 oz</t>
    <phoneticPr fontId="3" type="noConversion"/>
  </si>
  <si>
    <t>Pepsi 30 oz</t>
    <phoneticPr fontId="3" type="noConversion"/>
  </si>
  <si>
    <t>Pepsi 40 oz</t>
    <phoneticPr fontId="3" type="noConversion"/>
  </si>
  <si>
    <t>Sierra Mist 16 oz</t>
    <phoneticPr fontId="3" type="noConversion"/>
  </si>
  <si>
    <t>Sierra Mist 20 oz</t>
    <phoneticPr fontId="3" type="noConversion"/>
  </si>
  <si>
    <t>Sierra Mist 30 oz</t>
    <phoneticPr fontId="3" type="noConversion"/>
  </si>
  <si>
    <t>Sierra Mist 40 oz</t>
    <phoneticPr fontId="3" type="noConversion"/>
  </si>
  <si>
    <t>Tropicana Fruit Punch 16 oz</t>
    <phoneticPr fontId="3" type="noConversion"/>
  </si>
  <si>
    <t>Tropicana Fruit Punch 20 oz</t>
    <phoneticPr fontId="3" type="noConversion"/>
  </si>
  <si>
    <t>Tropicana Fruit Punch 30 oz</t>
    <phoneticPr fontId="3" type="noConversion"/>
  </si>
  <si>
    <t>Tropicana Fruit Punch 40 oz</t>
    <phoneticPr fontId="3" type="noConversion"/>
  </si>
  <si>
    <t>Tropicana Pink Lemonade 16 oz</t>
    <phoneticPr fontId="3" type="noConversion"/>
  </si>
  <si>
    <t>Tropicana Pink Lemonade 20 oz</t>
    <phoneticPr fontId="3" type="noConversion"/>
  </si>
  <si>
    <t>Tropicana Pink Lemonade 30 oz</t>
    <phoneticPr fontId="3" type="noConversion"/>
  </si>
  <si>
    <t>Tropicana Pink Lemonade 40 oz</t>
    <phoneticPr fontId="3" type="noConversion"/>
  </si>
  <si>
    <t>Burritos</t>
    <phoneticPr fontId="3" type="noConversion"/>
  </si>
  <si>
    <t>1/2 lb Cheesy Potato Burrito</t>
    <phoneticPr fontId="3" type="noConversion"/>
  </si>
  <si>
    <t>1/2 lb Combo Burrito</t>
    <phoneticPr fontId="3" type="noConversion"/>
  </si>
  <si>
    <t>7-Layer Burrito</t>
    <phoneticPr fontId="3" type="noConversion"/>
  </si>
  <si>
    <t>Bean Burrito</t>
    <phoneticPr fontId="3" type="noConversion"/>
  </si>
  <si>
    <t>Beefy 5- Layer Burrito</t>
    <phoneticPr fontId="3" type="noConversion"/>
  </si>
  <si>
    <t>Burrito Supreme- Beef</t>
    <phoneticPr fontId="3" type="noConversion"/>
  </si>
  <si>
    <t>Burrito Supreme- Chicken</t>
    <phoneticPr fontId="3" type="noConversion"/>
  </si>
  <si>
    <t>Burrito Supreme- Steak</t>
    <phoneticPr fontId="3" type="noConversion"/>
  </si>
  <si>
    <t>Chili Cheese Burrito</t>
    <phoneticPr fontId="3" type="noConversion"/>
  </si>
  <si>
    <t>Fresco Bean Burrito</t>
    <phoneticPr fontId="3" type="noConversion"/>
  </si>
  <si>
    <t>Grilled Chicken Burrito</t>
    <phoneticPr fontId="3" type="noConversion"/>
  </si>
  <si>
    <t>XXL Grilled Stuft Burrito- Beef</t>
    <phoneticPr fontId="3" type="noConversion"/>
  </si>
  <si>
    <t>XXL Grilled Stuft Burrito- Chicken</t>
    <phoneticPr fontId="3" type="noConversion"/>
  </si>
  <si>
    <t>XXL Grilled Stuft Burrito- Steak</t>
    <phoneticPr fontId="3" type="noConversion"/>
  </si>
  <si>
    <t>Chalupas</t>
    <phoneticPr fontId="3" type="noConversion"/>
  </si>
  <si>
    <t>Chalupa Supreme- Chicken</t>
    <phoneticPr fontId="3" type="noConversion"/>
  </si>
  <si>
    <t>Chalupa Supreme- Steak</t>
    <phoneticPr fontId="3" type="noConversion"/>
  </si>
  <si>
    <t>Chalupa Supreme- Beef</t>
    <phoneticPr fontId="3" type="noConversion"/>
  </si>
  <si>
    <t>Condiments and Sauces</t>
    <phoneticPr fontId="3" type="noConversion"/>
  </si>
  <si>
    <t>Avocado Ranch Dressing</t>
    <phoneticPr fontId="3" type="noConversion"/>
  </si>
  <si>
    <t>Border Sauce- Fire</t>
    <phoneticPr fontId="3" type="noConversion"/>
  </si>
  <si>
    <t>Border Sauce- Hot</t>
    <phoneticPr fontId="3" type="noConversion"/>
  </si>
  <si>
    <t>Border Sauce- Mild</t>
    <phoneticPr fontId="3" type="noConversion"/>
  </si>
  <si>
    <t>Creamy Jalapeno Sauce</t>
    <phoneticPr fontId="3" type="noConversion"/>
  </si>
  <si>
    <t>Berry Pomegranate Frutista Freeze</t>
    <phoneticPr fontId="3" type="noConversion"/>
  </si>
  <si>
    <t>Berry Pomegranate Fruitista Freeze 16 oz.</t>
    <phoneticPr fontId="3" type="noConversion"/>
  </si>
  <si>
    <t>Cherry Limeade Sparkler 16 oz.</t>
    <phoneticPr fontId="3" type="noConversion"/>
  </si>
  <si>
    <t>Cherry Limeade Sparkler 20 oz</t>
    <phoneticPr fontId="3" type="noConversion"/>
  </si>
  <si>
    <t>Classic Limeade Sparkler 16 oz.</t>
    <phoneticPr fontId="3" type="noConversion"/>
  </si>
  <si>
    <t>Classic Limeade Sparkler 20 oz.</t>
    <phoneticPr fontId="3" type="noConversion"/>
  </si>
  <si>
    <t>Mango Strawberry Frutista Freeze</t>
    <phoneticPr fontId="3" type="noConversion"/>
  </si>
  <si>
    <t>Mango Strawberry Fruitista Freeze 16 oz.</t>
    <phoneticPr fontId="3" type="noConversion"/>
  </si>
  <si>
    <t>Strawberry Frutista Freeze</t>
    <phoneticPr fontId="3" type="noConversion"/>
  </si>
  <si>
    <t>Strawberry Frutista Freeze 16 oz.</t>
    <phoneticPr fontId="3" type="noConversion"/>
  </si>
  <si>
    <t xml:space="preserve">Diet Pepsi 16 oz. </t>
    <phoneticPr fontId="3" type="noConversion"/>
  </si>
  <si>
    <t>Diet Pepsi 20 oz</t>
    <phoneticPr fontId="3" type="noConversion"/>
  </si>
  <si>
    <t>Diet Pepsi 30 oz</t>
    <phoneticPr fontId="3" type="noConversion"/>
  </si>
  <si>
    <t>Diet Pepsi 40 oz</t>
    <phoneticPr fontId="3" type="noConversion"/>
  </si>
  <si>
    <t>Dr Pepper 16 oz</t>
    <phoneticPr fontId="3" type="noConversion"/>
  </si>
  <si>
    <t>Dr Pepper 20 oz</t>
    <phoneticPr fontId="3" type="noConversion"/>
  </si>
  <si>
    <t>Dr Pepper 30 oz</t>
    <phoneticPr fontId="3" type="noConversion"/>
  </si>
  <si>
    <t>Dr Pepper 40 oz</t>
    <phoneticPr fontId="3" type="noConversion"/>
  </si>
  <si>
    <t>Lipton Raspberry Iced Tea 16 oz</t>
    <phoneticPr fontId="3" type="noConversion"/>
  </si>
  <si>
    <t>Lipton Raspberry Iced Tea 20 oz</t>
    <phoneticPr fontId="3" type="noConversion"/>
  </si>
  <si>
    <t>Lipton Raspberry Iced Tea 30 oz</t>
    <phoneticPr fontId="3" type="noConversion"/>
  </si>
  <si>
    <t>Lipton Raspberry Iced Tea 40 oz</t>
    <phoneticPr fontId="3" type="noConversion"/>
  </si>
  <si>
    <t>MUG Root Beer 16 oz</t>
    <phoneticPr fontId="3" type="noConversion"/>
  </si>
  <si>
    <t>MUG Root Beer 20 oz</t>
    <phoneticPr fontId="3" type="noConversion"/>
  </si>
  <si>
    <t>MUG Root Beer 30 oz</t>
    <phoneticPr fontId="3" type="noConversion"/>
  </si>
  <si>
    <t>MUG Root Beer 40 oz</t>
    <phoneticPr fontId="3" type="noConversion"/>
  </si>
  <si>
    <t>Mountain Dew 16 oz</t>
    <phoneticPr fontId="3" type="noConversion"/>
  </si>
  <si>
    <t>Mountain Dew 20 oz</t>
    <phoneticPr fontId="3" type="noConversion"/>
  </si>
  <si>
    <t>Mountain Dew 30 oz</t>
    <phoneticPr fontId="3" type="noConversion"/>
  </si>
  <si>
    <t>Mountain Dew 40 oz</t>
    <phoneticPr fontId="3" type="noConversion"/>
  </si>
  <si>
    <t>Mountain Dew Baja Blast 16 oz</t>
    <phoneticPr fontId="3" type="noConversion"/>
  </si>
  <si>
    <t>Mountain Dew Baja Blast 20 oz</t>
    <phoneticPr fontId="3" type="noConversion"/>
  </si>
  <si>
    <t>Mountain Dew Baja Blast 30 oz</t>
    <phoneticPr fontId="3" type="noConversion"/>
  </si>
  <si>
    <t xml:space="preserve">Mountain Dew Baja Blast 40 oz </t>
    <phoneticPr fontId="3" type="noConversion"/>
  </si>
  <si>
    <t>Hot Caramel Sundae</t>
  </si>
  <si>
    <t>McFlurry with M&amp;Ms Candies (12 fl oz. cup)</t>
  </si>
  <si>
    <t>McFlurry with OREO Cookies (12 fl oz. cup)</t>
  </si>
  <si>
    <t>McFlurry with Reese's Peanut Butter Cup (12 fl oz. cup)</t>
  </si>
  <si>
    <t>Chocolate McCafe Shake (12 fl oz cup)</t>
  </si>
  <si>
    <t>Baked Hot Apple Pie</t>
  </si>
  <si>
    <t>Cinnamon Melts</t>
  </si>
  <si>
    <t>Oatmeal Raisin Cookie</t>
  </si>
  <si>
    <t>Sugar Cookie</t>
    <phoneticPr fontId="3" type="noConversion"/>
  </si>
  <si>
    <t>McDonaldland Cookies</t>
  </si>
  <si>
    <t>Chocolate McCafe Shake (22 fl oz. cup)</t>
  </si>
  <si>
    <t>McFlurry with M&amp;M's Candies (16 fl oz. cup)</t>
  </si>
  <si>
    <t>McFlurry with OREO Cookies (16 fl oz. cup)</t>
  </si>
  <si>
    <t>Snack Size McFlurry with M&amp;M'S Candies</t>
  </si>
  <si>
    <t>Snack Size McFlurry with OREO Cookies</t>
  </si>
  <si>
    <t>Snack Size McFlurry with Rolo</t>
  </si>
  <si>
    <t>Strawberry McCafe Shake (16 fl oz cup)</t>
  </si>
  <si>
    <t>Strawberry McCafe Shake (22 fl oz cup)</t>
  </si>
  <si>
    <t>Vanilla McCafe Shake (16 fl oz cp)</t>
  </si>
  <si>
    <t>Vanilla McCafe Shake (22 fl oz cup)</t>
  </si>
  <si>
    <t>McCafe Peppermint Hot Chocolate with Nonfat Milk (Medium)</t>
    <phoneticPr fontId="3" type="noConversion"/>
  </si>
  <si>
    <t>Condiments</t>
    <phoneticPr fontId="3" type="noConversion"/>
  </si>
  <si>
    <t>Newman's Own Creamy Southwest Dressing</t>
    <phoneticPr fontId="3" type="noConversion"/>
  </si>
  <si>
    <t>Newman's Own Creamy Caesar Dressing</t>
  </si>
  <si>
    <t>Newman's Own Low Fat Balsamic Viniagrette</t>
  </si>
  <si>
    <t>Ketchup Packet</t>
  </si>
  <si>
    <t>Low Fat Caramel Dip</t>
  </si>
  <si>
    <t>Newman's Own Low Fat Family Recipe Italian Dressing</t>
  </si>
  <si>
    <t>Salt Packet</t>
  </si>
  <si>
    <t>Tangy Barbeque Sauce</t>
  </si>
  <si>
    <t>Honey</t>
  </si>
  <si>
    <t>Newman's Own Ranch Dressing</t>
  </si>
  <si>
    <t>Hot Mustard Sauce</t>
  </si>
  <si>
    <t>Sweet N' Sour Sauce</t>
  </si>
  <si>
    <t>Peanuts (for Sundaes)</t>
  </si>
  <si>
    <t>Spicy Buffalo Sauce</t>
  </si>
  <si>
    <t>Creamy Ranch Sauce</t>
  </si>
  <si>
    <t>Butter Garlic Croutons</t>
  </si>
  <si>
    <t>Southwestern Chipotle Barbeque Sauce</t>
  </si>
  <si>
    <t>Hotcake Syrup</t>
  </si>
  <si>
    <t>Whipped Margarine (1 pat)</t>
  </si>
  <si>
    <t>Grape Jam</t>
  </si>
  <si>
    <t>Coffee Cream</t>
  </si>
  <si>
    <t>Strawberry Preserves</t>
  </si>
  <si>
    <t>Sugar Packet</t>
  </si>
  <si>
    <t>EQUAL 0 Calorie Sweetener</t>
  </si>
  <si>
    <t>SPLENDA No Calorie Sweetener</t>
  </si>
  <si>
    <t>Newman's Own Low Fat Sesame Ginger Dressing</t>
  </si>
  <si>
    <t>Sweet Chili Sauce</t>
  </si>
  <si>
    <t>Source</t>
    <phoneticPr fontId="3" type="noConversion"/>
  </si>
  <si>
    <t>www.tacobell.com/nutrition/information</t>
  </si>
  <si>
    <t>Last Accessed</t>
  </si>
  <si>
    <t>Beverages</t>
    <phoneticPr fontId="3" type="noConversion"/>
  </si>
  <si>
    <t>Iced Nonfat Caramel Latte (Large)</t>
  </si>
  <si>
    <t>Iced Nonfat Hazelnut Latte (Small)</t>
  </si>
  <si>
    <t>Iced Nonfat Hazelnut Latte (Medium)</t>
  </si>
  <si>
    <t>Iced Nonfat Hazelnut Latte (Large)</t>
  </si>
  <si>
    <t>Iced Nonfat Vanilla Latte (Small)</t>
  </si>
  <si>
    <t>Iced Nonfat Vanilla Latte (Medium)</t>
  </si>
  <si>
    <t>Iced Nonfat Vanilla Latte (Large)</t>
  </si>
  <si>
    <t>Iced Nonfat Latte with Sugar Free Vanilla Syrup (Small)</t>
  </si>
  <si>
    <t>Iced Nonfat Latte with Sugar Free Vanilla Syrup (Medium)</t>
  </si>
  <si>
    <t>Iced Nonfat Latte with Sugar Free Vanilla Syrup (Large)</t>
  </si>
  <si>
    <t>Frappe Mocha (Small)</t>
  </si>
  <si>
    <t>Frappe Mocha (Medium)</t>
  </si>
  <si>
    <t>Frappe Mocha (Large)</t>
  </si>
  <si>
    <t>Frappe Caramel (Small)</t>
  </si>
  <si>
    <t>Frappe Caramel (Medium)</t>
  </si>
  <si>
    <t>Frappe Caramel (Large)</t>
  </si>
  <si>
    <t>Strawberry Banana Smoothie (12 fl oz. cup)</t>
  </si>
  <si>
    <t>Strawberry Banana Smoothie (16 fl oz. cup)</t>
  </si>
  <si>
    <t>Strawberry Banana Smoothie (22 fl oz. cup)</t>
  </si>
  <si>
    <t>Wid Berry Smoothie (12 fl oz. cup)</t>
  </si>
  <si>
    <t>Mango Pineapple Smoothie (Small)</t>
  </si>
  <si>
    <t>Frozen Strawberry Lemonade (12 fl oz. cup)</t>
  </si>
  <si>
    <t>Chocolate McCafe Shake (12 fl oz. cup)</t>
  </si>
  <si>
    <t>Chocolate McCafe Shake (16 fl oz. cup)</t>
  </si>
  <si>
    <t>Chocolate McCafe Shake (22 fl oz. cup)</t>
    <phoneticPr fontId="3" type="noConversion"/>
  </si>
  <si>
    <t>Strawberry McCafe Shake (12 fl oz. cup)</t>
  </si>
  <si>
    <t>Strawberry McCafe Shake (16 fl oz. cup)</t>
  </si>
  <si>
    <t>Strawberry McCafe Shake (22 fl oz. cup)</t>
  </si>
  <si>
    <t>Vanilla McCafe Shake (12 fl oz. cup)</t>
  </si>
  <si>
    <t>Vanilla McCafe Shake (16 fl oz. cup)</t>
  </si>
  <si>
    <t>Vanilla McCafe Shake (22 fl oz. cup)</t>
  </si>
  <si>
    <t>Shamrock McCafe Shake (12 fl oz cup)</t>
  </si>
  <si>
    <t>Wild Berry Smoothie (16 fl oz. cup)</t>
  </si>
  <si>
    <t>Wild Berry Smoothie (22 fl oz. cup)</t>
  </si>
  <si>
    <t>Frozen Strawberry Lemonade (16 fl oz. cup)</t>
  </si>
  <si>
    <t>Frozen Strawberry Lemonade (22 fl oz. cup)</t>
  </si>
  <si>
    <t>Mango Pineapple Smoothie (Large)</t>
  </si>
  <si>
    <t>Mango Pineapple Smoothie (Medium)</t>
  </si>
  <si>
    <t>McCafe Caramel Hot Chocolate with Nonfat Milk (Small)</t>
  </si>
  <si>
    <t>McCafe Caramel Hot Chocolate with Nonfat Milk (Large)</t>
  </si>
  <si>
    <t>McCafe Caramel Hot Chocolate with Nonfat Milk (Medium)</t>
  </si>
  <si>
    <t>McCafe Peppermint Hot Chocolate with Nonfat Milk (Medium)</t>
  </si>
  <si>
    <t>Desserts and Shakes</t>
    <phoneticPr fontId="3" type="noConversion"/>
  </si>
  <si>
    <t>Caramel Apple Parfait</t>
    <phoneticPr fontId="3" type="noConversion"/>
  </si>
  <si>
    <t>Vanilla Reduced Fat Ice Cream Cone</t>
  </si>
  <si>
    <t>Kiddie Cone</t>
  </si>
  <si>
    <t>Caramel Apple Sundae</t>
  </si>
  <si>
    <t>Cappuccino with Sugar Free Vanilla Syrup (Medium)</t>
  </si>
  <si>
    <t>Cappuccino with Sugar Free Vanilla Syrup (Large)</t>
  </si>
  <si>
    <t>Nonfat Cappuccino (Small)</t>
  </si>
  <si>
    <t>Nonfat Cappuccino (Medium)</t>
  </si>
  <si>
    <t>Nonfat Cappuccino (Large)</t>
  </si>
  <si>
    <t>Nonfat Caramel Cappuccino (Small)</t>
  </si>
  <si>
    <t>Nonfat Caramel Cappuccino (Medium)</t>
  </si>
  <si>
    <t>Nonfat Caramel Cappuccino (Large)</t>
  </si>
  <si>
    <t>Nonfat Hazelnut Cappuccino (Small)</t>
  </si>
  <si>
    <t>Nonfat Hazelnut Cappuccino (Medium)</t>
  </si>
  <si>
    <t>Nonfat Hazelnut Cappuccino (Large)</t>
  </si>
  <si>
    <t>Nonfat Vanilla Cappuccino (Small)</t>
  </si>
  <si>
    <t>Nonfat Vanilla Cappuccino (Medium)</t>
  </si>
  <si>
    <t>Nonfat Vanilla Cappuccino (Large)</t>
  </si>
  <si>
    <t>Nonfat Cappuccino with Sugar Free Vanilla Syrup (Small)</t>
  </si>
  <si>
    <t>Nonfat Cappuccino with Sugar Free Vanilla Syrup (Medium)</t>
  </si>
  <si>
    <t>Nonfat Cappuccino with Sugar Free Vanilla Syrup (Large)</t>
  </si>
  <si>
    <t>Hot Chocolate (Small)</t>
  </si>
  <si>
    <t>Hot Chocolate (Medium)</t>
  </si>
  <si>
    <t>Hot Chocolate (Large)</t>
  </si>
  <si>
    <t>Hot Chocolate with Nonfat Milk (Small)</t>
  </si>
  <si>
    <t>Hot Chocolate with Nonfat Milk (Medium)</t>
  </si>
  <si>
    <t>Hot Chocolate with Nonfat Milk (Large)</t>
  </si>
  <si>
    <t>Iced Mocha (Medium)</t>
  </si>
  <si>
    <t>Iced Mocha with Nonfat Milk (Medium)</t>
  </si>
  <si>
    <t>Iced Caranel Mocha (Small)</t>
  </si>
  <si>
    <t>Iced Caramel Mocha (Medium)</t>
  </si>
  <si>
    <t>Iced Caramel Mocha (Large)</t>
    <phoneticPr fontId="3" type="noConversion"/>
  </si>
  <si>
    <t>Iced Nonfat Caramel Mocha (Small)</t>
    <phoneticPr fontId="3" type="noConversion"/>
  </si>
  <si>
    <t>Iced Nonfat Caramel Mocha (Medium)</t>
    <phoneticPr fontId="3" type="noConversion"/>
  </si>
  <si>
    <t>Iced Nonfat Caramel Mocha (Large)</t>
    <phoneticPr fontId="3" type="noConversion"/>
  </si>
  <si>
    <t>Iced Latte (Small)</t>
  </si>
  <si>
    <t>Iced Latte (Medium)</t>
  </si>
  <si>
    <t>Iced Latte (Large)</t>
  </si>
  <si>
    <t>Iced Caramel Latte (Small)</t>
  </si>
  <si>
    <t>Iced Caramel Latte (Medium)</t>
  </si>
  <si>
    <t>Iced Caramel Latte (Large)</t>
  </si>
  <si>
    <t>Iced Hazelnut Latte (Small)</t>
  </si>
  <si>
    <t>Iced Hazelnut Latte (Medium)</t>
  </si>
  <si>
    <t>Iced Hazelnut Latte (Large)</t>
  </si>
  <si>
    <t>Iced Vanilla Latte (Small)</t>
  </si>
  <si>
    <t>Iced Vanilla Latte (Medium)</t>
  </si>
  <si>
    <t>Iced Vanilla Latte (Large)</t>
  </si>
  <si>
    <t>Iced Latte with Sugar Free Vanilla Syrup (Small)</t>
  </si>
  <si>
    <t>Iced Latte with Sugar Free Vanilla Syrup (Medium)</t>
  </si>
  <si>
    <t>Iced Latte with Sugar Free Vanilla Syrup (Large)</t>
  </si>
  <si>
    <t>Iced Nonfat Latte (Small)</t>
  </si>
  <si>
    <t>Iced Nonfat Latte (Medium)</t>
  </si>
  <si>
    <t>Iced Nonfat Latte (Large)</t>
  </si>
  <si>
    <t>Iced Nonfat Caramel Latte (Small)</t>
  </si>
  <si>
    <t>Iced Nonfat Caramel Latte (Medium)</t>
    <phoneticPr fontId="3" type="noConversion"/>
  </si>
  <si>
    <t>Iced Mocha (Large)</t>
  </si>
  <si>
    <t>Iced Mocha (Small)</t>
    <phoneticPr fontId="3" type="noConversion"/>
  </si>
  <si>
    <t>Iced Mocha with Nonfat Milk (Large)</t>
    <phoneticPr fontId="3" type="noConversion"/>
  </si>
  <si>
    <t>Iced Mocha with Nonfat Milk (Small)</t>
  </si>
  <si>
    <t>Mocha (Small)</t>
  </si>
  <si>
    <t>Mocha (Medium)</t>
  </si>
  <si>
    <t>Mocha (Large)</t>
    <phoneticPr fontId="3" type="noConversion"/>
  </si>
  <si>
    <t>Mocha with Nonfat Milk (Small)</t>
  </si>
  <si>
    <t>Mocha with Nonfat Milk (Medium)</t>
  </si>
  <si>
    <t>Mocha with Nonfat Milk (Large)</t>
  </si>
  <si>
    <t>Caramel Mocha (Small)</t>
  </si>
  <si>
    <t>Caramel Mocha (Medium)</t>
  </si>
  <si>
    <t>Caramel Mocha (Large)</t>
  </si>
  <si>
    <t>Nonfat Caramel Mocha (Small)</t>
  </si>
  <si>
    <t>Nonfat Caramel Mocha (Medium)</t>
    <phoneticPr fontId="3" type="noConversion"/>
  </si>
  <si>
    <t>Nonfat Caramel Mocha (Large)</t>
    <phoneticPr fontId="3" type="noConversion"/>
  </si>
  <si>
    <t>Latte (Small)</t>
  </si>
  <si>
    <t>Latte (Medium)</t>
  </si>
  <si>
    <t>Latte (Large)</t>
  </si>
  <si>
    <t>Caramel Latte (Large)</t>
  </si>
  <si>
    <t>Caramel Latte (Medium)</t>
  </si>
  <si>
    <t>Caramel Latte (Small)</t>
  </si>
  <si>
    <t>Hazelnut Latte (Small)</t>
  </si>
  <si>
    <t>Hazelnut Latte (Medium)</t>
  </si>
  <si>
    <t>Hazelnut Latte (Large)</t>
  </si>
  <si>
    <t>Vanilla Latte (Small)</t>
  </si>
  <si>
    <t>Vanilla Latte (Medium)</t>
  </si>
  <si>
    <t>Vanilla Latte (Large)</t>
  </si>
  <si>
    <t>Latte with Sugar Free Vanilla Syrup (Small)</t>
  </si>
  <si>
    <t>Latte with Sugar Free Vanilla Syrup (Medium)</t>
  </si>
  <si>
    <t>Latte with Sugar Free Vanilla Syrup (Large)</t>
  </si>
  <si>
    <t>Nonfat Latte (Small)</t>
  </si>
  <si>
    <t>Nonfat Latte (Medium)</t>
    <phoneticPr fontId="3" type="noConversion"/>
  </si>
  <si>
    <t>Nonfat Latte (Large)</t>
  </si>
  <si>
    <t>Nonfat Caramel Latte (Small)</t>
  </si>
  <si>
    <t>Nonfat Caramel Latte (Medium)</t>
  </si>
  <si>
    <t>Nonfat Caramel Latte (Large)</t>
  </si>
  <si>
    <t>Nonfat Hazelnut Latte (Small)</t>
  </si>
  <si>
    <t>Nonfat Hazelnut Latte (Medium)</t>
  </si>
  <si>
    <t>Nonfat Hazelnut Latte (Large)</t>
  </si>
  <si>
    <t>Nonfat Vanilla Latte (Small)</t>
  </si>
  <si>
    <t>Nonfat Vanilla Latte (Medium)</t>
  </si>
  <si>
    <t>Nonfat Vanilla Latte (Large)</t>
  </si>
  <si>
    <t>Nonfat Latte with Sugar Free Vanilla Syrup (Small)</t>
  </si>
  <si>
    <t>Nonfat Latte with Sugar Free Vanilla Syrup (Medium)</t>
  </si>
  <si>
    <t>Nonfat Latte with Sugar Free Vanilla Syrup (Large)</t>
  </si>
  <si>
    <t>Cappuccino (Small)</t>
  </si>
  <si>
    <t>Cappuccino (Medium)</t>
  </si>
  <si>
    <t>Cappuccino (Large)</t>
  </si>
  <si>
    <t>Caramel Cappuccino (Small)</t>
  </si>
  <si>
    <t>Caramel Cappuccino (Medium)</t>
  </si>
  <si>
    <t>Caramel Cappuccino (Large)</t>
  </si>
  <si>
    <t>Hazelnut Cappuccino (Small)</t>
  </si>
  <si>
    <t>Hazelnut Cappuccino (Medium)</t>
  </si>
  <si>
    <t>Hazelnut Cappuccino (Large)</t>
  </si>
  <si>
    <t>Vanilla Cappuccino (Small)</t>
  </si>
  <si>
    <t>Vanilla Cappuccino (Medium)</t>
  </si>
  <si>
    <t>Vanilla Cappuccino (Large)</t>
  </si>
  <si>
    <t>Cappuccino with Sugar Free Vanilla Syrup (Small)</t>
    <phoneticPr fontId="3" type="noConversion"/>
  </si>
  <si>
    <t>Hi-C Orange Lavaburst (Small)</t>
  </si>
  <si>
    <t>Minute Maid Orange Juice (Medium)</t>
  </si>
  <si>
    <t>POWERade Mountain Blast (Small)</t>
  </si>
  <si>
    <t>Iced Tea (Small)</t>
  </si>
  <si>
    <t>Sweet Tea (Medium)</t>
  </si>
  <si>
    <t>Coffee (Small)</t>
  </si>
  <si>
    <t>Iced Coffee Caramel (Small)</t>
  </si>
  <si>
    <t>Iced Coffee Hazelnut (Small)</t>
  </si>
  <si>
    <t>Iced Coffee Regular (Small)</t>
  </si>
  <si>
    <t>Iced Coffee Vanilla (Small)</t>
  </si>
  <si>
    <t>Coca-Cola Classic (Child)</t>
  </si>
  <si>
    <t>Coca-Cola Classic (Large)</t>
  </si>
  <si>
    <t>Coca-Cola Classic (Medium)</t>
  </si>
  <si>
    <t>Coffee (Large)</t>
  </si>
  <si>
    <t>Diet Coke (Child)</t>
  </si>
  <si>
    <t>Diet Coke (Large)</t>
  </si>
  <si>
    <t>Diet Coke (Medium)</t>
  </si>
  <si>
    <t>Diet Dr. Pepper (Child)</t>
  </si>
  <si>
    <t>Diet Dr. Pepper (Large)</t>
  </si>
  <si>
    <t>Diet Dr. Pepper (Medium)</t>
  </si>
  <si>
    <t>Dr. Pepper (Child)</t>
  </si>
  <si>
    <t>Dr. Pepper (Large)</t>
  </si>
  <si>
    <t>Dr. Pepper (Medium)</t>
    <phoneticPr fontId="3" type="noConversion"/>
  </si>
  <si>
    <t>Hi-C Orange Lavaburst (Child)</t>
  </si>
  <si>
    <t>Hi-C Orange Lavaburst (Large)</t>
  </si>
  <si>
    <t>Hi-C Orange Lavaburst (Medium)</t>
  </si>
  <si>
    <t>Iced Coffee with Sugar Free Vanilla Syrup (Large)</t>
  </si>
  <si>
    <t>Iced Coffee with Sugar Free Vanilla Syrup (Medium)</t>
  </si>
  <si>
    <t>Iced Coffee with Sugar Free Vanilla Syrup (Small)</t>
  </si>
  <si>
    <t>Iced Coffee Caramel (Large)</t>
  </si>
  <si>
    <t>Iced Coffee Caramel (Medium)</t>
  </si>
  <si>
    <t>Iced Coffee Hazelnut (Large)</t>
  </si>
  <si>
    <t>Iced Coffee Hazelnut (Medium)</t>
  </si>
  <si>
    <t>Iced Coffee Regular (Large)</t>
  </si>
  <si>
    <t>Iced Coffee Regular (Medium)</t>
  </si>
  <si>
    <t>Iced Coffee Vanilla (Large)</t>
  </si>
  <si>
    <t>Iced Coffee Vanilla (Medium)</t>
  </si>
  <si>
    <t>Iced Tea (Child)</t>
  </si>
  <si>
    <t>Iced Tea (Large)</t>
    <phoneticPr fontId="3" type="noConversion"/>
  </si>
  <si>
    <t>Iced Tea (Medium)</t>
  </si>
  <si>
    <t>McCafe Peppermint Hot Chocolate with Nonfat Milk (Large)</t>
  </si>
  <si>
    <t>McCafe Peppermint Hot Chocolate with Nonfat Milk (Small)</t>
  </si>
  <si>
    <t>McCafe Peppermint Mocha with Nonfat Milk (Large)</t>
  </si>
  <si>
    <t>McCafe Peppermint Mocha with Nonfat Milk (Medium)</t>
  </si>
  <si>
    <t>McCafe Peppermint Mocha with Nonfat Milk (Small)</t>
  </si>
  <si>
    <t>Minute Maid Orange Juice (Large)</t>
  </si>
  <si>
    <t>Minute Maid Orange Juice (Small)</t>
  </si>
  <si>
    <t>POWERade Mountain Blast (Child)</t>
  </si>
  <si>
    <t>POWERade Mountain Blast (Large)</t>
  </si>
  <si>
    <t>POWERade Mountain Blast (Medium)</t>
  </si>
  <si>
    <t>Sprite (Child)</t>
  </si>
  <si>
    <t>Sprite (Large)</t>
  </si>
  <si>
    <t>Sprite (Medium)</t>
  </si>
  <si>
    <t>Sweet Tea (Child)</t>
  </si>
  <si>
    <t>Sweet Tea (Large)</t>
  </si>
  <si>
    <t>Sweet Tea (Small)</t>
  </si>
  <si>
    <t>McCafe</t>
    <phoneticPr fontId="3" type="noConversion"/>
  </si>
  <si>
    <t>Iced Coffee with Sugar Free Vanilla Syrup (Small)</t>
    <phoneticPr fontId="3" type="noConversion"/>
  </si>
  <si>
    <t>Bacon, Egg &amp; Cheese Biscuit (Regular Size Biscuit)</t>
    <phoneticPr fontId="3" type="noConversion"/>
  </si>
  <si>
    <t>Sausage Biscuit (Regular Size Biscuit)</t>
    <phoneticPr fontId="3" type="noConversion"/>
  </si>
  <si>
    <t>Sausage Biscuit with Egg (Regular Size Biscuit)</t>
    <phoneticPr fontId="3" type="noConversion"/>
  </si>
  <si>
    <t>Bacon, Egg &amp; Cheese McGriddles</t>
    <phoneticPr fontId="3" type="noConversion"/>
  </si>
  <si>
    <t>Sausage McGriddles</t>
    <phoneticPr fontId="3" type="noConversion"/>
  </si>
  <si>
    <t>Sausage, Egg &amp; Cheese McGriddles</t>
    <phoneticPr fontId="3" type="noConversion"/>
  </si>
  <si>
    <t>Big Breakfast (Regular Size Biscuit)</t>
    <phoneticPr fontId="3" type="noConversion"/>
  </si>
  <si>
    <t>Big Breakfast with Hotcakes (Regular Size Biscuit)</t>
    <phoneticPr fontId="3" type="noConversion"/>
  </si>
  <si>
    <t>Cinnamon Melts</t>
    <phoneticPr fontId="3" type="noConversion"/>
  </si>
  <si>
    <t>Hotcakes</t>
    <phoneticPr fontId="3" type="noConversion"/>
  </si>
  <si>
    <t>Hotcakes and Sausage</t>
    <phoneticPr fontId="3" type="noConversion"/>
  </si>
  <si>
    <t>Bacon, Egg &amp; Cheese Bagel</t>
    <phoneticPr fontId="3" type="noConversion"/>
  </si>
  <si>
    <t>Southern Style Chicken Biscuit (Regular Size Biscuit)</t>
    <phoneticPr fontId="3" type="noConversion"/>
  </si>
  <si>
    <t>Sausage Burrito</t>
    <phoneticPr fontId="3" type="noConversion"/>
  </si>
  <si>
    <t>Hash Brown</t>
    <phoneticPr fontId="3" type="noConversion"/>
  </si>
  <si>
    <t>Bacon, Egg &amp; Cheese Biscuit (Large Size Biscuit)</t>
    <phoneticPr fontId="3" type="noConversion"/>
  </si>
  <si>
    <t>Big Breakfast with Hotcakes (Large Size Biscuit)</t>
    <phoneticPr fontId="3" type="noConversion"/>
  </si>
  <si>
    <t>Big Breakfast (Large Size Biscuit)</t>
    <phoneticPr fontId="3" type="noConversion"/>
  </si>
  <si>
    <t>Sausage Biscuit (Large Size Biscuit)</t>
    <phoneticPr fontId="3" type="noConversion"/>
  </si>
  <si>
    <t>Sausage Biscuit with Egg (Large Size Biscuit)</t>
    <phoneticPr fontId="3" type="noConversion"/>
  </si>
  <si>
    <t>Southern Style Chicken Biscuit (Large Size Biscuit)</t>
    <phoneticPr fontId="3" type="noConversion"/>
  </si>
  <si>
    <t>Fruit &amp; maple Oatmeal</t>
    <phoneticPr fontId="3" type="noConversion"/>
  </si>
  <si>
    <t>Fruit &amp; Maple oatmeal without Brown Sugar</t>
    <phoneticPr fontId="3" type="noConversion"/>
  </si>
  <si>
    <t>Salads</t>
    <phoneticPr fontId="3" type="noConversion"/>
  </si>
  <si>
    <t>Premium Bacon Ranch Salad (without Chicken)</t>
    <phoneticPr fontId="3" type="noConversion"/>
  </si>
  <si>
    <t>Premium Bacon Ranch Salad with Grilled Chicken</t>
    <phoneticPr fontId="3" type="noConversion"/>
  </si>
  <si>
    <t>Premium Caesar Salad (without Chicken)</t>
    <phoneticPr fontId="3" type="noConversion"/>
  </si>
  <si>
    <t>Premium Caesar Salad with Grilled Chicken</t>
    <phoneticPr fontId="3" type="noConversion"/>
  </si>
  <si>
    <t>Premium Southwest Salad (without Chicken)</t>
    <phoneticPr fontId="3" type="noConversion"/>
  </si>
  <si>
    <t>Premium Southwest Salad with Crispy Chicken</t>
    <phoneticPr fontId="3" type="noConversion"/>
  </si>
  <si>
    <t>Side Salad</t>
    <phoneticPr fontId="3" type="noConversion"/>
  </si>
  <si>
    <t>Snacks &amp; Sides</t>
    <phoneticPr fontId="3" type="noConversion"/>
  </si>
  <si>
    <t>Small French Fries</t>
    <phoneticPr fontId="3" type="noConversion"/>
  </si>
  <si>
    <t>Apple Slices</t>
    <phoneticPr fontId="3" type="noConversion"/>
  </si>
  <si>
    <t>Chiptle BBQ Snack Wrap (Crispy)</t>
    <phoneticPr fontId="3" type="noConversion"/>
  </si>
  <si>
    <t xml:space="preserve">Honey Mustard Snack Wrap (Crispy) </t>
    <phoneticPr fontId="3" type="noConversion"/>
  </si>
  <si>
    <t>Large French Fries</t>
    <phoneticPr fontId="3" type="noConversion"/>
  </si>
  <si>
    <t>Medium French Fries</t>
    <phoneticPr fontId="3" type="noConversion"/>
  </si>
  <si>
    <t>Kids Fries</t>
    <phoneticPr fontId="3" type="noConversion"/>
  </si>
  <si>
    <t>1% Low Fat Milk Jug</t>
  </si>
  <si>
    <t>Fat Free Chocolate Milk Jug</t>
  </si>
  <si>
    <t>Minute Maid 100% Apple Juice Box</t>
  </si>
  <si>
    <t>Dasani Water</t>
  </si>
  <si>
    <t>Coca-Cola Classic (Small)</t>
  </si>
  <si>
    <t>Diet Coke (Small)</t>
  </si>
  <si>
    <t>Dr. Pepper (Small)</t>
  </si>
  <si>
    <t>Diet Dr. Pepper (Small)</t>
  </si>
  <si>
    <t>Sprite (Small)</t>
  </si>
  <si>
    <t>Premium Crispy Chicken Classic Sandwich</t>
    <phoneticPr fontId="3" type="noConversion"/>
  </si>
  <si>
    <t>Premium Grilled Chicken Classic Sandwich</t>
    <phoneticPr fontId="3" type="noConversion"/>
  </si>
  <si>
    <t>Premium Crispy Chicken Club Sandwich</t>
    <phoneticPr fontId="3" type="noConversion"/>
  </si>
  <si>
    <t>Premium Grilled Chicken Club Sandwich</t>
    <phoneticPr fontId="3" type="noConversion"/>
  </si>
  <si>
    <t>Premium Crispy Chicen Ranch BLT Sandwich</t>
    <phoneticPr fontId="3" type="noConversion"/>
  </si>
  <si>
    <t>Premium Grilled Chicken Ranch BLT Sandwich</t>
    <phoneticPr fontId="3" type="noConversion"/>
  </si>
  <si>
    <t>McChicken</t>
    <phoneticPr fontId="3" type="noConversion"/>
  </si>
  <si>
    <t>Angus Chipotle BBQ Bacon Snack Wrap</t>
    <phoneticPr fontId="3" type="noConversion"/>
  </si>
  <si>
    <t>Angus Bacon &amp; Cheese Snack Wrap</t>
    <phoneticPr fontId="3" type="noConversion"/>
  </si>
  <si>
    <t>Angus Deluxe Snack Wrap</t>
    <phoneticPr fontId="3" type="noConversion"/>
  </si>
  <si>
    <t>Angus Mushroom &amp; Swiss Snack Wrap</t>
    <phoneticPr fontId="3" type="noConversion"/>
  </si>
  <si>
    <t>Chipotle BBQ Snack Wrap (Crispy)</t>
    <phoneticPr fontId="3" type="noConversion"/>
  </si>
  <si>
    <t>Chipotle BBQ Snack Wrap (Grilled)</t>
    <phoneticPr fontId="3" type="noConversion"/>
  </si>
  <si>
    <t>Honey Mustard Snack Wrap (Crispy)</t>
    <phoneticPr fontId="3" type="noConversion"/>
  </si>
  <si>
    <t xml:space="preserve">Honey Mustard Snack Wrap (Grilled) </t>
    <phoneticPr fontId="3" type="noConversion"/>
  </si>
  <si>
    <t>Ranch Snack Wrap (Crispy)</t>
    <phoneticPr fontId="3" type="noConversion"/>
  </si>
  <si>
    <t>Ranch Snack Wrap (Grilled)</t>
    <phoneticPr fontId="3" type="noConversion"/>
  </si>
  <si>
    <t>Mac Snack Wrap</t>
    <phoneticPr fontId="3" type="noConversion"/>
  </si>
  <si>
    <t>McRib</t>
    <phoneticPr fontId="3" type="noConversion"/>
  </si>
  <si>
    <t>Chicken McNuggets (4 piece)</t>
    <phoneticPr fontId="3" type="noConversion"/>
  </si>
  <si>
    <t>Chicken McNuggets (6 piece)</t>
    <phoneticPr fontId="3" type="noConversion"/>
  </si>
  <si>
    <t>Chicken McNuggets (10 piece)</t>
    <phoneticPr fontId="3" type="noConversion"/>
  </si>
  <si>
    <t>Chicken McBites Snack Size</t>
    <phoneticPr fontId="3" type="noConversion"/>
  </si>
  <si>
    <t>Chicken Selects Premium Breast Strips (3 piece)</t>
    <phoneticPr fontId="3" type="noConversion"/>
  </si>
  <si>
    <t>Chicken Selects Premium Breast Strips (5 piece)</t>
    <phoneticPr fontId="3" type="noConversion"/>
  </si>
  <si>
    <t xml:space="preserve">Premium Griled Chicken Club Sandwich </t>
    <phoneticPr fontId="3" type="noConversion"/>
  </si>
  <si>
    <t>Premium Crispy Chicken Ranch BLT Sandwich</t>
    <phoneticPr fontId="3" type="noConversion"/>
  </si>
  <si>
    <t>Honey Mustard Snack Wrap (Grilled)</t>
    <phoneticPr fontId="3" type="noConversion"/>
  </si>
  <si>
    <t>Premium Bacon Ranch Salad with Crispy Chicken</t>
    <phoneticPr fontId="3" type="noConversion"/>
  </si>
  <si>
    <t xml:space="preserve">Premium Bacon Ranch Salad with Grilled Chicken </t>
    <phoneticPr fontId="3" type="noConversion"/>
  </si>
  <si>
    <t>Premium Caesar Salad with Crispy Chicken</t>
    <phoneticPr fontId="3" type="noConversion"/>
  </si>
  <si>
    <t>Premium Ceasar Salad with Grilled Chicken</t>
    <phoneticPr fontId="3" type="noConversion"/>
  </si>
  <si>
    <t>Premium Southwest Salad with Crsipy Chicken</t>
    <phoneticPr fontId="3" type="noConversion"/>
  </si>
  <si>
    <t>Premium Southwest Salad with Grilled Chicken</t>
    <phoneticPr fontId="3" type="noConversion"/>
  </si>
  <si>
    <t>Chicken McBites Regular Size</t>
    <phoneticPr fontId="3" type="noConversion"/>
  </si>
  <si>
    <t>Chicken McBites Shareable Size</t>
    <phoneticPr fontId="3" type="noConversion"/>
  </si>
  <si>
    <t>Breakfast</t>
    <phoneticPr fontId="3" type="noConversion"/>
  </si>
  <si>
    <t>Fruit &amp; Maple Oatmeal</t>
    <phoneticPr fontId="3" type="noConversion"/>
  </si>
  <si>
    <t xml:space="preserve">Apple Cinnamon Walnut Oatmeal </t>
    <phoneticPr fontId="3" type="noConversion"/>
  </si>
  <si>
    <t>Fruit'n Yogurt Parfait</t>
    <phoneticPr fontId="3" type="noConversion"/>
  </si>
  <si>
    <t>Snack Size Fruit &amp; Walnuts</t>
    <phoneticPr fontId="3" type="noConversion"/>
  </si>
  <si>
    <t>Egg McMuffin</t>
    <phoneticPr fontId="3" type="noConversion"/>
  </si>
  <si>
    <t xml:space="preserve">Sausage McMuffin </t>
    <phoneticPr fontId="3" type="noConversion"/>
  </si>
  <si>
    <t>Sausage McMuffin with Egg</t>
    <phoneticPr fontId="3" type="noConversion"/>
  </si>
  <si>
    <t>Tropicana Fruit Punch (16 fl oz.)</t>
    <phoneticPr fontId="3" type="noConversion"/>
  </si>
  <si>
    <t>Tropicana Fruit Punch (20 fl oz.)</t>
    <phoneticPr fontId="3" type="noConversion"/>
  </si>
  <si>
    <t>Tropicana Fruit Punch (30 fl oz.)</t>
    <phoneticPr fontId="3" type="noConversion"/>
  </si>
  <si>
    <t>Tropicana Fruit Punch (64 fl oz.)</t>
    <phoneticPr fontId="3" type="noConversion"/>
  </si>
  <si>
    <t>Tropicana Twister Orange (16 fl oz.)</t>
    <phoneticPr fontId="3" type="noConversion"/>
  </si>
  <si>
    <t>Tropicana Twister Orange (20 fl oz.)</t>
    <phoneticPr fontId="3" type="noConversion"/>
  </si>
  <si>
    <t>Tropicana Twister Orange (30 fl oz.)</t>
    <phoneticPr fontId="3" type="noConversion"/>
  </si>
  <si>
    <t>Tropicana Twister Orange (64 fl oz.)</t>
    <phoneticPr fontId="3" type="noConversion"/>
  </si>
  <si>
    <t>Mug Root Beer (16 fl oz.)</t>
    <phoneticPr fontId="3" type="noConversion"/>
  </si>
  <si>
    <t>Mug Root Beer (20 fl oz.)</t>
    <phoneticPr fontId="3" type="noConversion"/>
  </si>
  <si>
    <t>Mug Root Beer (30 fl oz.)</t>
    <phoneticPr fontId="3" type="noConversion"/>
  </si>
  <si>
    <t>Mug Root beer (64 fl oz.)</t>
    <phoneticPr fontId="3" type="noConversion"/>
  </si>
  <si>
    <t>Dr Pepper (16 fl oz.)</t>
    <phoneticPr fontId="3" type="noConversion"/>
  </si>
  <si>
    <t>Dr Pepper (20 fl oz.)</t>
    <phoneticPr fontId="3" type="noConversion"/>
  </si>
  <si>
    <t>Dr Pepper (30 fl oz.)</t>
    <phoneticPr fontId="3" type="noConversion"/>
  </si>
  <si>
    <t>Dr Pepper (64 fl oz.)</t>
    <phoneticPr fontId="3" type="noConversion"/>
  </si>
  <si>
    <t>Diet Dr Pepper (16 fl oz.)</t>
    <phoneticPr fontId="3" type="noConversion"/>
  </si>
  <si>
    <t>Diet Dr Pepper (20 fl oz.)</t>
    <phoneticPr fontId="3" type="noConversion"/>
  </si>
  <si>
    <t>Diet Dr Pepper (30 fl oz.)</t>
    <phoneticPr fontId="3" type="noConversion"/>
  </si>
  <si>
    <t>Diet Dr Pepper (64 fl oz.)</t>
    <phoneticPr fontId="3" type="noConversion"/>
  </si>
  <si>
    <t>7UP (16 fl oz.)</t>
    <phoneticPr fontId="3" type="noConversion"/>
  </si>
  <si>
    <t>7UP (20 fl oz.)</t>
    <phoneticPr fontId="3" type="noConversion"/>
  </si>
  <si>
    <t>7UP (30 fl oz.)</t>
    <phoneticPr fontId="3" type="noConversion"/>
  </si>
  <si>
    <t>7UP (64 fl oz.)</t>
    <phoneticPr fontId="3" type="noConversion"/>
  </si>
  <si>
    <t>Source</t>
    <phoneticPr fontId="3" type="noConversion"/>
  </si>
  <si>
    <t>http://nutrition.mcdonalds.com/nutritionexchange/nutritionfacts.pdf </t>
  </si>
  <si>
    <t>Last Accessed</t>
    <phoneticPr fontId="3" type="noConversion"/>
  </si>
  <si>
    <t>Food Item</t>
    <phoneticPr fontId="3" type="noConversion"/>
  </si>
  <si>
    <t>Calories(kcal)</t>
    <phoneticPr fontId="3" type="noConversion"/>
  </si>
  <si>
    <t>Fiber(g)</t>
    <phoneticPr fontId="3" type="noConversion"/>
  </si>
  <si>
    <t>Protein(g)</t>
    <phoneticPr fontId="3" type="noConversion"/>
  </si>
  <si>
    <t>Saturated Fat(g)</t>
    <phoneticPr fontId="3" type="noConversion"/>
  </si>
  <si>
    <t xml:space="preserve">Sodium </t>
    <phoneticPr fontId="3" type="noConversion"/>
  </si>
  <si>
    <t>Burgers and Sandwiches</t>
    <phoneticPr fontId="3" type="noConversion"/>
  </si>
  <si>
    <t xml:space="preserve">Angus Chipotle BBQ Bacon </t>
    <phoneticPr fontId="3" type="noConversion"/>
  </si>
  <si>
    <t>Angus Bacon &amp; Cheese</t>
    <phoneticPr fontId="3" type="noConversion"/>
  </si>
  <si>
    <t>Angus Deluxe</t>
    <phoneticPr fontId="3" type="noConversion"/>
  </si>
  <si>
    <t>Angus Mushroom &amp; Swiss</t>
    <phoneticPr fontId="3" type="noConversion"/>
  </si>
  <si>
    <t>Big Mac</t>
    <phoneticPr fontId="3" type="noConversion"/>
  </si>
  <si>
    <t>Quarter Pounder with Cheese</t>
    <phoneticPr fontId="3" type="noConversion"/>
  </si>
  <si>
    <t>Double Quarter Pounder with Cheese</t>
    <phoneticPr fontId="3" type="noConversion"/>
  </si>
  <si>
    <t>Hamburger</t>
    <phoneticPr fontId="3" type="noConversion"/>
  </si>
  <si>
    <t>Cheeseburger</t>
    <phoneticPr fontId="3" type="noConversion"/>
  </si>
  <si>
    <t>Double Cheeseburger</t>
    <phoneticPr fontId="3" type="noConversion"/>
  </si>
  <si>
    <t>McDouble</t>
    <phoneticPr fontId="3" type="noConversion"/>
  </si>
  <si>
    <t>Filet-O-Fish</t>
    <phoneticPr fontId="3" type="noConversion"/>
  </si>
  <si>
    <t>Southern Style Crispy Chicken Sandwich</t>
    <phoneticPr fontId="3" type="noConversion"/>
  </si>
  <si>
    <t>Big N' Tasty</t>
    <phoneticPr fontId="3" type="noConversion"/>
  </si>
  <si>
    <t>Big N' Tasty with Cheese</t>
    <phoneticPr fontId="3" type="noConversion"/>
  </si>
  <si>
    <t>Lipton Brisk Peach Tea (20 fl oz.)</t>
    <phoneticPr fontId="3" type="noConversion"/>
  </si>
  <si>
    <t>Lipton Brisk Peach Tea (30 fl oz.)</t>
    <phoneticPr fontId="3" type="noConversion"/>
  </si>
  <si>
    <t>Lipton Brisk Peach Tea (64 fl oz.)</t>
    <phoneticPr fontId="3" type="noConversion"/>
  </si>
  <si>
    <t>Lipton Brisk Raspberry Tea (16 fl oz.)</t>
    <phoneticPr fontId="3" type="noConversion"/>
  </si>
  <si>
    <t>Lipton Brisk Raspberry Tea (20 fl oz.)</t>
    <phoneticPr fontId="3" type="noConversion"/>
  </si>
  <si>
    <t>Lipton Brisk Raspberry Tea (30 fl oz.)</t>
    <phoneticPr fontId="3" type="noConversion"/>
  </si>
  <si>
    <t>Lipton Brisk Raspberry Tea (64 fl oz.)</t>
    <phoneticPr fontId="3" type="noConversion"/>
  </si>
  <si>
    <t>Mountain Dew (16 fl oz.)</t>
    <phoneticPr fontId="3" type="noConversion"/>
  </si>
  <si>
    <t>Mountain Dew (20 fl oz.)</t>
    <phoneticPr fontId="3" type="noConversion"/>
  </si>
  <si>
    <t>Mountain Dew (30 fl oz.)</t>
    <phoneticPr fontId="3" type="noConversion"/>
  </si>
  <si>
    <t>Mountain Dew (64 fl oz.)</t>
    <phoneticPr fontId="3" type="noConversion"/>
  </si>
  <si>
    <t>Diet Mountain Dew (16 fl oz.)</t>
    <phoneticPr fontId="3" type="noConversion"/>
  </si>
  <si>
    <t>Diet Mountain Dew (20 fl oz.)</t>
    <phoneticPr fontId="3" type="noConversion"/>
  </si>
  <si>
    <t>Diet Mountain Dew (30 fl oz.)</t>
    <phoneticPr fontId="3" type="noConversion"/>
  </si>
  <si>
    <t>Diet Mountain Dew (64 fl oz.)</t>
    <phoneticPr fontId="3" type="noConversion"/>
  </si>
  <si>
    <t>Code Red Mountain Dew (16 fl oz.)</t>
    <phoneticPr fontId="3" type="noConversion"/>
  </si>
  <si>
    <t>Code Red Mountain Dew (20 fl oz.)</t>
    <phoneticPr fontId="3" type="noConversion"/>
  </si>
  <si>
    <t>Code Red Mountain Dew (30 fl oz.)</t>
    <phoneticPr fontId="3" type="noConversion"/>
  </si>
  <si>
    <t>Code Red Mountain Dew (64 fl oz.)</t>
    <phoneticPr fontId="3" type="noConversion"/>
  </si>
  <si>
    <t>Tropicana Lemonade (16 fl oz.)</t>
    <phoneticPr fontId="3" type="noConversion"/>
  </si>
  <si>
    <t>Tropicana Lemonade (20 fl oz.)</t>
    <phoneticPr fontId="3" type="noConversion"/>
  </si>
  <si>
    <t>Tropicana Lemonade (30 fl oz.)</t>
    <phoneticPr fontId="3" type="noConversion"/>
  </si>
  <si>
    <t>Tropicana Lemonade (64 fl oz.)</t>
    <phoneticPr fontId="3" type="noConversion"/>
  </si>
  <si>
    <t>Tropicana Sugar Free Lemonade (16 fl oz.)</t>
    <phoneticPr fontId="3" type="noConversion"/>
  </si>
  <si>
    <t>Tropicana Sugar Free Lemonade (20 fl oz.)</t>
    <phoneticPr fontId="3" type="noConversion"/>
  </si>
  <si>
    <t>Tropicana Sugar Free Lemonade (30 fl oz.)</t>
    <phoneticPr fontId="3" type="noConversion"/>
  </si>
  <si>
    <t>Tropicana Sugar Free Lemonade (64 fl oz.)</t>
    <phoneticPr fontId="3" type="noConversion"/>
  </si>
  <si>
    <t>Tropicana Pink Lemonade (16 fl oz.)</t>
    <phoneticPr fontId="3" type="noConversion"/>
  </si>
  <si>
    <t>Tropicana Pink Lemonade (20 fl oz.)</t>
    <phoneticPr fontId="3" type="noConversion"/>
  </si>
  <si>
    <t>Tropicana Pink Lemonade (30 fl oz.)</t>
    <phoneticPr fontId="3" type="noConversion"/>
  </si>
  <si>
    <t>Tropicana Pink Lemonade (64 fl oz.)</t>
    <phoneticPr fontId="3" type="noConversion"/>
  </si>
  <si>
    <t>Diet Sierra Mist (64 fl oz.)</t>
    <phoneticPr fontId="3" type="noConversion"/>
  </si>
  <si>
    <t>Miranda Strawberry (16 fl oz.)</t>
    <phoneticPr fontId="3" type="noConversion"/>
  </si>
  <si>
    <t>Miranda Strawberry (20 fl oz.)</t>
    <phoneticPr fontId="3" type="noConversion"/>
  </si>
  <si>
    <t>Miranda Strawberry (30 fl oz.)</t>
    <phoneticPr fontId="3" type="noConversion"/>
  </si>
  <si>
    <t>Miranda Strawberry (64 fl oz.)</t>
    <phoneticPr fontId="3" type="noConversion"/>
  </si>
  <si>
    <t>Manzanita Sol (16 fl oz.)</t>
    <phoneticPr fontId="3" type="noConversion"/>
  </si>
  <si>
    <t>Manzanita Sol (20 fl oz.)</t>
    <phoneticPr fontId="3" type="noConversion"/>
  </si>
  <si>
    <t>Manzanita Sol (30 fl oz.)</t>
    <phoneticPr fontId="3" type="noConversion"/>
  </si>
  <si>
    <t>Manzanita Sol (64 fl oz.)</t>
    <phoneticPr fontId="3" type="noConversion"/>
  </si>
  <si>
    <t>Lipton Brisk Tea (16 fl oz.)</t>
    <phoneticPr fontId="3" type="noConversion"/>
  </si>
  <si>
    <t>Lipton Brisk Tea (20 fl oz.)</t>
    <phoneticPr fontId="3" type="noConversion"/>
  </si>
  <si>
    <t>Lipton Brisk Tea (30 fl oz.)</t>
    <phoneticPr fontId="3" type="noConversion"/>
  </si>
  <si>
    <t>Lipton Brisk Tea (64 fl oz.)</t>
    <phoneticPr fontId="3" type="noConversion"/>
  </si>
  <si>
    <t>Lipton Brisk Lemon Tea (16 fl oz.)</t>
    <phoneticPr fontId="3" type="noConversion"/>
  </si>
  <si>
    <t>Lipton Brisk Lemon Tea (20 fl oz.)</t>
    <phoneticPr fontId="3" type="noConversion"/>
  </si>
  <si>
    <t>Lipton Brisk Lemon Tea (30 fl oz.)</t>
    <phoneticPr fontId="3" type="noConversion"/>
  </si>
  <si>
    <t>Lipton Brisk Lemon Tea (64 fl oz.)</t>
    <phoneticPr fontId="3" type="noConversion"/>
  </si>
  <si>
    <t>Lipton Brisk Green with Peach Tea (16 fl oz.)</t>
    <phoneticPr fontId="3" type="noConversion"/>
  </si>
  <si>
    <t>Lipton Brisk Green with Peach Tea (20 fl oz.)</t>
    <phoneticPr fontId="3" type="noConversion"/>
  </si>
  <si>
    <t>Lipton Brisk Green with Peach Tea (30 fl oz.)</t>
    <phoneticPr fontId="3" type="noConversion"/>
  </si>
  <si>
    <t>Lipton Brisk Green with Peach Tea (64 fl oz.)</t>
    <phoneticPr fontId="3" type="noConversion"/>
  </si>
  <si>
    <t>Lipton Brisk Peach Tea (16 fl oz.)</t>
    <phoneticPr fontId="3" type="noConversion"/>
  </si>
  <si>
    <t>Beverages</t>
    <phoneticPr fontId="3" type="noConversion"/>
  </si>
  <si>
    <t>Capri Sun Roarin Waters Tripical Fruit</t>
    <phoneticPr fontId="3" type="noConversion"/>
  </si>
  <si>
    <t>Milk 2%</t>
    <phoneticPr fontId="3" type="noConversion"/>
  </si>
  <si>
    <t>Pepsi (16 fl oz.)</t>
    <phoneticPr fontId="3" type="noConversion"/>
  </si>
  <si>
    <t>Pepsi (20 fl oz.)</t>
    <phoneticPr fontId="3" type="noConversion"/>
  </si>
  <si>
    <t>Pepsi (30 fl oz.)</t>
    <phoneticPr fontId="3" type="noConversion"/>
  </si>
  <si>
    <t>Pepsi (64 fl oz.)</t>
    <phoneticPr fontId="3" type="noConversion"/>
  </si>
  <si>
    <t>Diet Pepsi (16 fl oz.)</t>
    <phoneticPr fontId="3" type="noConversion"/>
  </si>
  <si>
    <t>Diet Pepsi (20 fl oz.)</t>
    <phoneticPr fontId="3" type="noConversion"/>
  </si>
  <si>
    <t>Diet Pepsi (30 fl oz.)</t>
    <phoneticPr fontId="3" type="noConversion"/>
  </si>
  <si>
    <t>Diet Pepsi (64 fl oz.)</t>
    <phoneticPr fontId="3" type="noConversion"/>
  </si>
  <si>
    <t xml:space="preserve">Pepsi MAX (16 fl oz.) </t>
    <phoneticPr fontId="3" type="noConversion"/>
  </si>
  <si>
    <t>Pepsi MAX (20 fl oz.)</t>
    <phoneticPr fontId="3" type="noConversion"/>
  </si>
  <si>
    <t>Pepsi MAX (30 fl oz.)</t>
    <phoneticPr fontId="3" type="noConversion"/>
  </si>
  <si>
    <t>Pepsi MAX (64 fl oz.)</t>
    <phoneticPr fontId="3" type="noConversion"/>
  </si>
  <si>
    <t>Wild Cherry Pepsi (16 fl oz.)</t>
    <phoneticPr fontId="3" type="noConversion"/>
  </si>
  <si>
    <t>Wild Cherry Pepsi (20 fl oz.)</t>
    <phoneticPr fontId="3" type="noConversion"/>
  </si>
  <si>
    <t>Wild Cherry Pepsi (30 fl oz.)</t>
    <phoneticPr fontId="3" type="noConversion"/>
  </si>
  <si>
    <t>Wild Cherry Pepsi (64 fl. Oz)</t>
    <phoneticPr fontId="3" type="noConversion"/>
  </si>
  <si>
    <t>Sierra Mist (16 fl oz.)</t>
    <phoneticPr fontId="3" type="noConversion"/>
  </si>
  <si>
    <t>Sierra Mist (20 fl oz.)</t>
    <phoneticPr fontId="3" type="noConversion"/>
  </si>
  <si>
    <t>Sierra Mist (30 fl oz.)</t>
    <phoneticPr fontId="3" type="noConversion"/>
  </si>
  <si>
    <t>Sierra Mist (64 fl oz.)</t>
    <phoneticPr fontId="3" type="noConversion"/>
  </si>
  <si>
    <t>Diet Sierra Mist (16 fl oz.)</t>
    <phoneticPr fontId="3" type="noConversion"/>
  </si>
  <si>
    <t>Diet Sierra Mist (20 fl oz.)</t>
    <phoneticPr fontId="3" type="noConversion"/>
  </si>
  <si>
    <t>Diet Sierra Mist (30 fl oz.)</t>
    <phoneticPr fontId="3" type="noConversion"/>
  </si>
  <si>
    <t>Potato Salad</t>
    <phoneticPr fontId="3" type="noConversion"/>
  </si>
  <si>
    <t>Cole Slaw</t>
    <phoneticPr fontId="3" type="noConversion"/>
  </si>
  <si>
    <t>Biscuit</t>
    <phoneticPr fontId="3" type="noConversion"/>
  </si>
  <si>
    <t>Sweet Kernel Corn</t>
    <phoneticPr fontId="3" type="noConversion"/>
  </si>
  <si>
    <t xml:space="preserve">Macaroni Salad </t>
    <phoneticPr fontId="3" type="noConversion"/>
  </si>
  <si>
    <t>KFC Cornbread Muffin</t>
    <phoneticPr fontId="3" type="noConversion"/>
  </si>
  <si>
    <t>Other</t>
    <phoneticPr fontId="3" type="noConversion"/>
  </si>
  <si>
    <t>Other</t>
    <phoneticPr fontId="3" type="noConversion"/>
  </si>
  <si>
    <t>Sargento Light String Cheese</t>
    <phoneticPr fontId="3" type="noConversion"/>
  </si>
  <si>
    <t>KFC Gizzards</t>
    <phoneticPr fontId="3" type="noConversion"/>
  </si>
  <si>
    <t>KFC Livers</t>
    <phoneticPr fontId="3" type="noConversion"/>
  </si>
  <si>
    <t>Country Fried Steak without Peppered White Gravy</t>
    <phoneticPr fontId="3" type="noConversion"/>
  </si>
  <si>
    <t>Country Fried Steak with Peppered White Gravy</t>
    <phoneticPr fontId="3" type="noConversion"/>
  </si>
  <si>
    <t>Jalepeno Peppers</t>
    <phoneticPr fontId="3" type="noConversion"/>
  </si>
  <si>
    <t>Honey Sauce Packet</t>
    <phoneticPr fontId="3" type="noConversion"/>
  </si>
  <si>
    <t>Colonel's Buttery Spread</t>
    <phoneticPr fontId="3" type="noConversion"/>
  </si>
  <si>
    <t>KFC Signature Sauce Dipping Cup</t>
    <phoneticPr fontId="3" type="noConversion"/>
  </si>
  <si>
    <t>Spicy Chipotle Dipping Sauce Cup</t>
    <phoneticPr fontId="3" type="noConversion"/>
  </si>
  <si>
    <t>Sweet and Sour Dipping Sauce Cup</t>
    <phoneticPr fontId="3" type="noConversion"/>
  </si>
  <si>
    <t>Honey Mustard Dipping Sauce Cup</t>
    <phoneticPr fontId="3" type="noConversion"/>
  </si>
  <si>
    <t>Creamy Ranch Dipping Sauce Cup</t>
    <phoneticPr fontId="3" type="noConversion"/>
  </si>
  <si>
    <t>HBBQ Dipping Sauce Cup</t>
    <phoneticPr fontId="3" type="noConversion"/>
  </si>
  <si>
    <t>Desserts</t>
    <phoneticPr fontId="3" type="noConversion"/>
  </si>
  <si>
    <t>Apple Turnover (1)</t>
    <phoneticPr fontId="3" type="noConversion"/>
  </si>
  <si>
    <t>Café Valley Bakery Chocolate Chip Cake (6 Slices per cake)</t>
    <phoneticPr fontId="3" type="noConversion"/>
  </si>
  <si>
    <t>Lil' Bucket Lemon Cremem Parfait Cup</t>
    <phoneticPr fontId="3" type="noConversion"/>
  </si>
  <si>
    <t>Lil' Bucket Bucket Chocolate Crème Parfait Cup</t>
    <phoneticPr fontId="3" type="noConversion"/>
  </si>
  <si>
    <t>Lil' Bucket Strawberry Shortcake Parfait Cup</t>
    <phoneticPr fontId="3" type="noConversion"/>
  </si>
  <si>
    <t>Reese's Peanut Butter Pie Slice</t>
    <phoneticPr fontId="3" type="noConversion"/>
  </si>
  <si>
    <t>Oreo Cookies and Crème Pie Slice</t>
    <phoneticPr fontId="3" type="noConversion"/>
  </si>
  <si>
    <t>Sweet Life Oatmeal Raisin Cookie</t>
    <phoneticPr fontId="3" type="noConversion"/>
  </si>
  <si>
    <t>Sweet Life Chocolate Chip Cookie</t>
    <phoneticPr fontId="3" type="noConversion"/>
  </si>
  <si>
    <t>Grilled Drumstick Value Box</t>
    <phoneticPr fontId="3" type="noConversion"/>
  </si>
  <si>
    <t>OR Drumstick Value Box</t>
    <phoneticPr fontId="3" type="noConversion"/>
  </si>
  <si>
    <t>EC Drumstick Value Box</t>
    <phoneticPr fontId="3" type="noConversion"/>
  </si>
  <si>
    <t>Grilled Thigh Value Box</t>
    <phoneticPr fontId="3" type="noConversion"/>
  </si>
  <si>
    <t>OR Thigh Value Box</t>
    <phoneticPr fontId="3" type="noConversion"/>
  </si>
  <si>
    <t>EC Thigh Value Box</t>
    <phoneticPr fontId="3" type="noConversion"/>
  </si>
  <si>
    <t>Salads &amp; More</t>
    <phoneticPr fontId="3" type="noConversion"/>
  </si>
  <si>
    <t>Crispy Chicken Caesar Salad without Dressing &amp; Croutons</t>
    <phoneticPr fontId="3" type="noConversion"/>
  </si>
  <si>
    <t>Caesar Side Salad without Dressing &amp; Croutons</t>
    <phoneticPr fontId="3" type="noConversion"/>
  </si>
  <si>
    <t>Crispy Chicken BLT Salad without Dressing</t>
    <phoneticPr fontId="3" type="noConversion"/>
  </si>
  <si>
    <t>House Side Salad without Dressing</t>
    <phoneticPr fontId="3" type="noConversion"/>
  </si>
  <si>
    <t>Heinz Buttermilk Ranch Dressing (1)</t>
    <phoneticPr fontId="3" type="noConversion"/>
  </si>
  <si>
    <t>Hidden Valley The Original Ranch Fat Free Dressing (1)</t>
    <phoneticPr fontId="3" type="noConversion"/>
  </si>
  <si>
    <t>Marzetti Light Italian Dressing (1)</t>
    <phoneticPr fontId="3" type="noConversion"/>
  </si>
  <si>
    <t>KFC Creamy Parmesan Caesar Dressing (1)</t>
    <phoneticPr fontId="3" type="noConversion"/>
  </si>
  <si>
    <t>Parmesan Garlic Croutons Pouch (1)</t>
    <phoneticPr fontId="3" type="noConversion"/>
  </si>
  <si>
    <t>Sides (Individual)</t>
    <phoneticPr fontId="3" type="noConversion"/>
  </si>
  <si>
    <t>Green Beans</t>
    <phoneticPr fontId="3" type="noConversion"/>
  </si>
  <si>
    <t>Mashed Potatoes with Gravy</t>
    <phoneticPr fontId="3" type="noConversion"/>
  </si>
  <si>
    <t>Mashed Potatoes without Gravy</t>
    <phoneticPr fontId="3" type="noConversion"/>
  </si>
  <si>
    <t>Macaroni and Cheese</t>
    <phoneticPr fontId="3" type="noConversion"/>
  </si>
  <si>
    <t>Potato Wedges</t>
    <phoneticPr fontId="3" type="noConversion"/>
  </si>
  <si>
    <t>Corn on the Cob (3")</t>
    <phoneticPr fontId="3" type="noConversion"/>
  </si>
  <si>
    <t>Corn on the Cob (5.5")</t>
    <phoneticPr fontId="3" type="noConversion"/>
  </si>
  <si>
    <t>BBQ Baked Beans</t>
    <phoneticPr fontId="3" type="noConversion"/>
  </si>
  <si>
    <t>Food Item</t>
    <phoneticPr fontId="3" type="noConversion"/>
  </si>
  <si>
    <t>Calories(kcal)</t>
    <phoneticPr fontId="3" type="noConversion"/>
  </si>
  <si>
    <t>Fiber(g)</t>
    <phoneticPr fontId="3" type="noConversion"/>
  </si>
  <si>
    <t>Protein(g)</t>
    <phoneticPr fontId="3" type="noConversion"/>
  </si>
  <si>
    <t>Saturated Fat(g)</t>
    <phoneticPr fontId="3" type="noConversion"/>
  </si>
  <si>
    <t>Sodium(mg)</t>
    <phoneticPr fontId="3" type="noConversion"/>
  </si>
  <si>
    <t>Chicken</t>
    <phoneticPr fontId="3" type="noConversion"/>
  </si>
  <si>
    <t xml:space="preserve">OR Chicken- Whole Wing </t>
    <phoneticPr fontId="3" type="noConversion"/>
  </si>
  <si>
    <t>OR Chicken- Breast</t>
    <phoneticPr fontId="3" type="noConversion"/>
  </si>
  <si>
    <t>OR Chicken- Breast without Skin or Breading</t>
    <phoneticPr fontId="3" type="noConversion"/>
  </si>
  <si>
    <t>OR Chicken- Drumstick</t>
    <phoneticPr fontId="3" type="noConversion"/>
  </si>
  <si>
    <t>OR Chicken- Thigh</t>
    <phoneticPr fontId="3" type="noConversion"/>
  </si>
  <si>
    <t>EC Chicken- Whole Wing</t>
    <phoneticPr fontId="3" type="noConversion"/>
  </si>
  <si>
    <t>EC Chicken- Breast</t>
    <phoneticPr fontId="3" type="noConversion"/>
  </si>
  <si>
    <t>EC Chicken- Drumstick</t>
    <phoneticPr fontId="3" type="noConversion"/>
  </si>
  <si>
    <t>EC Chicken- Thigh</t>
    <phoneticPr fontId="3" type="noConversion"/>
  </si>
  <si>
    <t>Spicy Crispy- Whole Wing</t>
    <phoneticPr fontId="3" type="noConversion"/>
  </si>
  <si>
    <t>Spicy Crispy- Breast</t>
    <phoneticPr fontId="3" type="noConversion"/>
  </si>
  <si>
    <t>Spicy Crispy- Drumstick</t>
    <phoneticPr fontId="3" type="noConversion"/>
  </si>
  <si>
    <t>Spicy Crispy- Thigh</t>
    <phoneticPr fontId="3" type="noConversion"/>
  </si>
  <si>
    <t>Grilled Chicken- Whole Wing</t>
    <phoneticPr fontId="3" type="noConversion"/>
  </si>
  <si>
    <t>Grilled Chicken- Breast</t>
    <phoneticPr fontId="3" type="noConversion"/>
  </si>
  <si>
    <t>Grilled Chicken- Drumstick</t>
    <phoneticPr fontId="3" type="noConversion"/>
  </si>
  <si>
    <t>Grilled Chicken- Thigh</t>
    <phoneticPr fontId="3" type="noConversion"/>
  </si>
  <si>
    <t>Strips &amp; Filets</t>
    <phoneticPr fontId="3" type="noConversion"/>
  </si>
  <si>
    <t>Crispy Strips (3)</t>
    <phoneticPr fontId="3" type="noConversion"/>
  </si>
  <si>
    <t>Crispy Strips (2)</t>
    <phoneticPr fontId="3" type="noConversion"/>
  </si>
  <si>
    <t>KFC Original Recipe Filet</t>
    <phoneticPr fontId="3" type="noConversion"/>
  </si>
  <si>
    <t>Popcorn Chicken</t>
    <phoneticPr fontId="3" type="noConversion"/>
  </si>
  <si>
    <t>Popcorn Chicken- Kids</t>
    <phoneticPr fontId="3" type="noConversion"/>
  </si>
  <si>
    <t>Popcorn Chicken- Individual</t>
    <phoneticPr fontId="3" type="noConversion"/>
  </si>
  <si>
    <t>Popcorn Chicken- Large</t>
    <phoneticPr fontId="3" type="noConversion"/>
  </si>
  <si>
    <t>Wings</t>
    <phoneticPr fontId="3" type="noConversion"/>
  </si>
  <si>
    <t>Hot Wings (1)</t>
    <phoneticPr fontId="3" type="noConversion"/>
  </si>
  <si>
    <t>HBBQ Hot Wings (1)</t>
    <phoneticPr fontId="3" type="noConversion"/>
  </si>
  <si>
    <t>Fiery Buffalo Hot Wings (1)</t>
    <phoneticPr fontId="3" type="noConversion"/>
  </si>
  <si>
    <t>Sandwiches</t>
    <phoneticPr fontId="3" type="noConversion"/>
  </si>
  <si>
    <t>KFC Snacker with Crispy Strip</t>
    <phoneticPr fontId="3" type="noConversion"/>
  </si>
  <si>
    <t>KFC Snacker with Crispy Strip without Sauce</t>
    <phoneticPr fontId="3" type="noConversion"/>
  </si>
  <si>
    <t>KFC Snacker with Crispy Strip, Buffalo</t>
    <phoneticPr fontId="3" type="noConversion"/>
  </si>
  <si>
    <t>KFC Snacker with Crispy Strip,  Ultimate Cheese</t>
    <phoneticPr fontId="3" type="noConversion"/>
  </si>
  <si>
    <t>KFC Snacker, Honey BBQ</t>
    <phoneticPr fontId="3" type="noConversion"/>
  </si>
  <si>
    <t>Crispy Twister</t>
    <phoneticPr fontId="3" type="noConversion"/>
  </si>
  <si>
    <t>Crispy Twister without Sauce</t>
    <phoneticPr fontId="3" type="noConversion"/>
  </si>
  <si>
    <t>Honey BBQ Sandwich</t>
    <phoneticPr fontId="3" type="noConversion"/>
  </si>
  <si>
    <t>Double Down with Orginal Recipe Filet</t>
    <phoneticPr fontId="3" type="noConversion"/>
  </si>
  <si>
    <t>Doubilicious with Original Recipe Filet</t>
    <phoneticPr fontId="3" type="noConversion"/>
  </si>
  <si>
    <t>Pot Pie, Bowls, &amp; Value Boxes</t>
    <phoneticPr fontId="3" type="noConversion"/>
  </si>
  <si>
    <t>Chicken Pot Pie</t>
    <phoneticPr fontId="3" type="noConversion"/>
  </si>
  <si>
    <t>KFC Famous Bowls- Mashed Potato with Gravy</t>
    <phoneticPr fontId="3" type="noConversion"/>
  </si>
  <si>
    <t>Snack-Size Bowl</t>
    <phoneticPr fontId="3" type="noConversion"/>
  </si>
  <si>
    <t>Popcorn Chicken Value Box</t>
    <phoneticPr fontId="3" type="noConversion"/>
  </si>
  <si>
    <t>Hot Wings Value Box</t>
    <phoneticPr fontId="3" type="noConversion"/>
  </si>
  <si>
    <t>Fiery Buffalo Hot Wings Value Box</t>
    <phoneticPr fontId="3" type="noConversion"/>
  </si>
  <si>
    <t>HBBQ Hot Wings Value Box</t>
    <phoneticPr fontId="3" type="noConversion"/>
  </si>
  <si>
    <t>Small - Minute Maid Light Lemonade</t>
  </si>
  <si>
    <t>Small - Cherry Coke</t>
  </si>
  <si>
    <t>Small - Iced Tea</t>
  </si>
  <si>
    <t>Kids - Coca Cola</t>
  </si>
  <si>
    <t>Kids - Diet Coke</t>
  </si>
  <si>
    <t>Kids - Sprite</t>
  </si>
  <si>
    <t>Kids - Barq's Root Beer</t>
  </si>
  <si>
    <t>Kids - Pibb Xtra</t>
  </si>
  <si>
    <t>Kids - Minute Maid Light Lemonade</t>
  </si>
  <si>
    <t>Kids - Cherry Coke</t>
  </si>
  <si>
    <t>Kids - Iced Tea</t>
  </si>
  <si>
    <t>Prima Java® Coffee</t>
  </si>
  <si>
    <t>Milk - 2% Low Fat</t>
  </si>
  <si>
    <t>Strawberry Lemonade</t>
  </si>
  <si>
    <t>1/2 ib. bacon and Egg Burrito</t>
  </si>
  <si>
    <t>0+</t>
  </si>
  <si>
    <t>5+</t>
  </si>
  <si>
    <t>25+</t>
  </si>
  <si>
    <t>Vanilla Frosty Floast with Coca-Cola</t>
  </si>
  <si>
    <t>Diet Lemonade</t>
  </si>
  <si>
    <t>Kids Menu</t>
  </si>
  <si>
    <t>Cilantro-Lime Rice (taco)</t>
  </si>
  <si>
    <t>Cilantro-Lime Rice (side)</t>
  </si>
  <si>
    <t>Black Beans (taco)</t>
  </si>
  <si>
    <t>Black Beans (side)</t>
  </si>
  <si>
    <t>Pinto Beans (taco)</t>
  </si>
  <si>
    <t>Pinto Beans (side)</t>
  </si>
  <si>
    <t>Cheese (taco)</t>
  </si>
  <si>
    <t>Cheese (small quesadilla)</t>
  </si>
  <si>
    <t>Romaine Lettuce (taco)</t>
  </si>
  <si>
    <t>Three Bean Chili, Side</t>
  </si>
  <si>
    <t>Lentil Soup, Side</t>
  </si>
  <si>
    <t>Pollo y Pasta Soup, Side</t>
  </si>
  <si>
    <t>Beef with Winter Garden Vegetables Soup, Side</t>
  </si>
  <si>
    <t>Chicken Queso Tortilla, Side</t>
  </si>
  <si>
    <t>Lobster Butternut Squash Bisque, Side</t>
  </si>
  <si>
    <t>Tomato &amp; Basil Soup, Side</t>
  </si>
  <si>
    <t>New England Clam Chowder, Side</t>
  </si>
  <si>
    <t>Tuscan Pesto Chicken Sandwich</t>
  </si>
  <si>
    <t>Tuna Sandwich</t>
  </si>
  <si>
    <t>Grilled Chicken TBM Melt</t>
  </si>
  <si>
    <t>Buffalo Bleu Sandwich</t>
  </si>
  <si>
    <t>Turkey Light Sandwich</t>
  </si>
  <si>
    <t>Chicken Caesar Salad</t>
  </si>
  <si>
    <t>TBM Melt</t>
  </si>
  <si>
    <t>Tuna Melt</t>
  </si>
  <si>
    <t>Grilled Chicken TBM Sandwich</t>
  </si>
  <si>
    <t>Cosi Club Sandwich</t>
  </si>
  <si>
    <t>Italiano Sandwich</t>
  </si>
  <si>
    <t>TBM Sandwich</t>
  </si>
  <si>
    <t>Tandoori Chicken Sandwich</t>
  </si>
  <si>
    <t>Crabcake Melt</t>
  </si>
  <si>
    <t>Così Market with Turkey Sandwich</t>
  </si>
  <si>
    <t>Steakhouse Gorgonzola Melt</t>
  </si>
  <si>
    <t>Steak TBM Sandwich</t>
  </si>
  <si>
    <t>Grilled Wild Alaskan Salmon Salad</t>
  </si>
  <si>
    <t>Mediterranean Shrimp Salad</t>
  </si>
  <si>
    <t>Shanghai Chicken Salad</t>
  </si>
  <si>
    <t>Tuscan Steak Salad</t>
  </si>
  <si>
    <t>Bombay Chicken Salad</t>
  </si>
  <si>
    <t>Cosi Signature Salad</t>
  </si>
  <si>
    <t>Greek Salad</t>
  </si>
  <si>
    <t>Caesar Salad</t>
  </si>
  <si>
    <t>Cosi Cobb Salad</t>
  </si>
  <si>
    <t>Other</t>
  </si>
  <si>
    <t>Seasame Ginger Chicken</t>
  </si>
  <si>
    <t>Shrimp Remoulade</t>
  </si>
  <si>
    <t>&lt; 1</t>
  </si>
  <si>
    <t>Banana</t>
  </si>
  <si>
    <t>45+</t>
  </si>
  <si>
    <t>http://www.getcosi.com/nutr_sand.html</t>
  </si>
  <si>
    <t>Pesto Chicken Melt</t>
  </si>
  <si>
    <t>Source</t>
    <phoneticPr fontId="3" type="noConversion"/>
  </si>
  <si>
    <t>http://www.kfc.com/nutrition/</t>
  </si>
  <si>
    <t>Last Accessed</t>
    <phoneticPr fontId="3" type="noConversion"/>
  </si>
  <si>
    <t>Asado Taco - Chicken</t>
  </si>
  <si>
    <t>Asada Taco - Steak</t>
  </si>
  <si>
    <t>Crispy Fish Taco™</t>
  </si>
  <si>
    <t>Big Fat Taco™ - Chicken</t>
  </si>
  <si>
    <t>Big Fat Taco™ - Steak</t>
  </si>
  <si>
    <t>Burritos</t>
  </si>
  <si>
    <t>Kid's Bean &amp; Cheese (Red or Green)</t>
  </si>
  <si>
    <t>1/2 lb. Bean &amp; Cheese (Red or Green)</t>
  </si>
  <si>
    <t>Deluxe 1/2 lb. Bean &amp; Cheese Burrito™</t>
  </si>
  <si>
    <t>Del Combo Burrito™</t>
  </si>
  <si>
    <t>Deluxe Del Combo Burrito™</t>
  </si>
  <si>
    <t>Del Beef Burrito™</t>
  </si>
  <si>
    <t>Deluxe Del Beef Burrito™</t>
  </si>
  <si>
    <t>Spicy Grilled Chicken Burrito</t>
  </si>
  <si>
    <t>Classic Grilled Chicken Burrito™</t>
  </si>
  <si>
    <t>Ultimate Grilled Chicken Burrito</t>
  </si>
  <si>
    <t>Veggie Works Burrito®</t>
  </si>
  <si>
    <t>Macho Chicken Burrito™</t>
  </si>
  <si>
    <t>Macho Beef Burrito®</t>
  </si>
  <si>
    <t>Macho Combo Burrito™</t>
  </si>
  <si>
    <t>Grilled Quesdillas</t>
  </si>
  <si>
    <t>Kid's Quesadilla (2 Pack)</t>
  </si>
  <si>
    <t>Cheddar Quesadilla</t>
  </si>
  <si>
    <t>Spicy Jack Quesadilla</t>
  </si>
  <si>
    <t>Chicken Cheddar Quesadilla</t>
  </si>
  <si>
    <t>Spicy Jack Chicken Quesadilla</t>
  </si>
  <si>
    <t>Sides and Salads</t>
  </si>
  <si>
    <t>Tostada</t>
  </si>
  <si>
    <t>Bean &amp; Cheese Cup</t>
  </si>
  <si>
    <t>Deluxe Taco Salad</t>
  </si>
  <si>
    <t>Beef Burgers</t>
  </si>
  <si>
    <t>Double Del® Cheeseburger</t>
  </si>
  <si>
    <t>Bacon Double Del® Cheeseburger</t>
  </si>
  <si>
    <t>Del Cheeseburger</t>
  </si>
  <si>
    <t>Hamburger</t>
  </si>
  <si>
    <t>Deluxe Chili Cheese Fries™</t>
  </si>
  <si>
    <t>Chili Cheddar Fries</t>
  </si>
  <si>
    <t>Fries (Macho)</t>
  </si>
  <si>
    <t>Fries (Medium)</t>
  </si>
  <si>
    <t>Fries (Small)</t>
  </si>
  <si>
    <t>Fries (Kid's)</t>
  </si>
  <si>
    <t>Nachos</t>
  </si>
  <si>
    <t>Macho Nachos®</t>
  </si>
  <si>
    <t>Macho Nachos® - Grilled Chicken</t>
  </si>
  <si>
    <t>Macho Nachos® - Grilled Steak</t>
  </si>
  <si>
    <t>Desserts and Shakes</t>
  </si>
  <si>
    <t>Premium Shake - Vanilla</t>
  </si>
  <si>
    <t>Premium Shake - Chocolate</t>
  </si>
  <si>
    <t>Premium Shake- Strawberry</t>
  </si>
  <si>
    <t>Churro</t>
  </si>
  <si>
    <t>Cheesecake Bites (2 pc.)</t>
  </si>
  <si>
    <t>Cheesecake Bites (4 pc.)</t>
  </si>
  <si>
    <t>Chocolate Chip Cookies</t>
  </si>
  <si>
    <t>Macho - Coca Cola</t>
  </si>
  <si>
    <t>Macho - Diet Coke</t>
  </si>
  <si>
    <t>Macho - Sprite</t>
  </si>
  <si>
    <t>Macho - Barq's Root Beer</t>
  </si>
  <si>
    <t>Macho - Minute Maid Light Lemonade</t>
  </si>
  <si>
    <t>Macho - Pibb Xtra</t>
  </si>
  <si>
    <t>Macho - Cherry Coke</t>
  </si>
  <si>
    <t>Macho - Iced Tea</t>
  </si>
  <si>
    <t>Medium - Coca Cola</t>
  </si>
  <si>
    <t>Medium - Diet Coke</t>
  </si>
  <si>
    <t>Medium - Sprite</t>
  </si>
  <si>
    <t>Medium - Barq's Root Beer</t>
  </si>
  <si>
    <t>Medium - Pibb Xtra</t>
  </si>
  <si>
    <t>Medium - Minute Maid Light Lemonade</t>
  </si>
  <si>
    <t>Medium - Cherry Coke</t>
  </si>
  <si>
    <t>Medium - Iced Tea</t>
  </si>
  <si>
    <t>Small - Coca Cola</t>
  </si>
  <si>
    <t>Small - Diet Coke</t>
  </si>
  <si>
    <t>Small - Sprite</t>
  </si>
  <si>
    <t>Small - Barq's Root Beer</t>
  </si>
  <si>
    <t>Small - Pibb Xtra</t>
  </si>
  <si>
    <t>Iced Tea, 16 fl oz</t>
  </si>
  <si>
    <t>Sweet Tea, 10 fl oz</t>
  </si>
  <si>
    <t>Sweet Tea, 12 fl oz (Kid's Cup)</t>
  </si>
  <si>
    <t>Sweet Tea, 16 fl oz</t>
  </si>
  <si>
    <t>Hot Tea</t>
  </si>
  <si>
    <t>Herbal Tea</t>
  </si>
  <si>
    <t>Nestea® Raspberry Iced Tea, 10 fl oz</t>
  </si>
  <si>
    <t>Nestea® Raspberry Iced Tea, 12 fl oz (Kid’s Cup)</t>
  </si>
  <si>
    <t>Nestea® Raspberry Iced Tea, 16 fl oz</t>
  </si>
  <si>
    <t>Lipton® Brisk Unsweetened Iced Tea, 10 fl oz</t>
  </si>
  <si>
    <t>Lipton® Brisk Unsweetened Iced Tea, 12 fl oz (Kid’s Cup)</t>
  </si>
  <si>
    <t>Lipton® Brisk Unsweetened Iced Tea, 16 fl oz</t>
  </si>
  <si>
    <t>Lipton® Brisk Raspberry Iced Tea, 10 fl oz</t>
  </si>
  <si>
    <t>Lipton® Brisk Raspberry Iced Tea, 12 fl oz (Kid’s Cup)</t>
  </si>
  <si>
    <t>Lipton® Brisk Raspberry Iced Tea, 16 fl oz</t>
  </si>
  <si>
    <t>OTHER</t>
  </si>
  <si>
    <t>Bottled Water, 8 fl oz</t>
  </si>
  <si>
    <t>Orange Freeze</t>
  </si>
  <si>
    <t>Syrups</t>
  </si>
  <si>
    <t>Sugar Free Syrup, 1 fl oz</t>
  </si>
  <si>
    <t>Blueberry Syrup, 1 fl oz</t>
  </si>
  <si>
    <t>Boysenberry Syrup, 1 fl oz</t>
  </si>
  <si>
    <t>Butter Pecan Syrup, 1 fl oz</t>
  </si>
  <si>
    <t>Regular Old Fashioned Maple Pancake Syrup, 1 fl oz</t>
  </si>
  <si>
    <t>Strawberry Syrup, 1 fl oz</t>
  </si>
  <si>
    <t>http://www.pandaexpress.com/files/Nutrition.pdf</t>
  </si>
  <si>
    <t>RICE &amp; NOODLES</t>
  </si>
  <si>
    <t>Chow Mein</t>
  </si>
  <si>
    <t>Fried Rice</t>
  </si>
  <si>
    <t>Steamed Rice</t>
  </si>
  <si>
    <t>VEGGIES</t>
  </si>
  <si>
    <t>Eggplant &amp; Tofu</t>
  </si>
  <si>
    <t>Mixed Veggies (Side)</t>
  </si>
  <si>
    <t>Mixed Veggies (Entree)</t>
  </si>
  <si>
    <t>CHICKEN</t>
  </si>
  <si>
    <t>Black Pepper Chicken</t>
  </si>
  <si>
    <t>Kung Pao Chicken</t>
  </si>
  <si>
    <t>Mandarin Chicken</t>
  </si>
  <si>
    <t>Mushroom Chicken</t>
  </si>
  <si>
    <t>Orange Chicken</t>
  </si>
  <si>
    <t>Potato Chicken</t>
  </si>
  <si>
    <t>CHICKEN BREAST</t>
  </si>
  <si>
    <t>String Bean</t>
  </si>
  <si>
    <t>SweetFire</t>
  </si>
  <si>
    <t>Sweet &amp; Sour</t>
  </si>
  <si>
    <t>BEEF</t>
  </si>
  <si>
    <t>Beijing BeefTM</t>
  </si>
  <si>
    <t>Broccoli Beef</t>
  </si>
  <si>
    <t>KobariTM Beef</t>
  </si>
  <si>
    <t>PORK</t>
  </si>
  <si>
    <t>BBQ Pork</t>
  </si>
  <si>
    <t>Sweet &amp; Sour Pork</t>
  </si>
  <si>
    <t>SHRIMP</t>
  </si>
  <si>
    <t>Crispy Shrimp</t>
  </si>
  <si>
    <t>Golden Treasure</t>
  </si>
  <si>
    <t>Honey Walnut Shrimp</t>
  </si>
  <si>
    <t>Peppercorn Shrimp</t>
  </si>
  <si>
    <t>APPETIZERS</t>
  </si>
  <si>
    <t>Chicken Egg Roll</t>
  </si>
  <si>
    <t>Chicken Potsticker</t>
  </si>
  <si>
    <t>Veggie Spring Roll</t>
  </si>
  <si>
    <t>SOUP</t>
  </si>
  <si>
    <t>Hot &amp; Sour Soup</t>
  </si>
  <si>
    <t>SAUCES &amp; COOKIES</t>
  </si>
  <si>
    <t>Mandarin Sauce</t>
  </si>
  <si>
    <t>Sweet &amp; Sour Sauce</t>
  </si>
  <si>
    <t>Fortune Cookies</t>
  </si>
  <si>
    <t>Cream Cheese Rangoon</t>
  </si>
  <si>
    <t>Sodium(mg/serving)</t>
  </si>
  <si>
    <t>Taco</t>
  </si>
  <si>
    <t>Soft Taco</t>
  </si>
  <si>
    <t>Deluxe Taco™</t>
  </si>
  <si>
    <t>Chicken Soft Taco</t>
  </si>
  <si>
    <t>Classic Taco®</t>
  </si>
  <si>
    <t>Classic Soft Taco</t>
  </si>
  <si>
    <t>Macho Taco®</t>
  </si>
  <si>
    <t>Taco al Carbon- Chicken</t>
  </si>
  <si>
    <t>Taco al Carbon - Steak</t>
  </si>
  <si>
    <t>Fanta® Strawberry, 16 fl oz</t>
  </si>
  <si>
    <t>Fresca®, 10 fl oz</t>
  </si>
  <si>
    <t>Fresca®, 12 fl oz (Kid’s Cup)</t>
  </si>
  <si>
    <t>Fresca®, 16 fl oz</t>
  </si>
  <si>
    <t>Hi-C® Fruit Punch, 10 fl oz</t>
  </si>
  <si>
    <t>Hi-C® Fruit Punch, 12 fl oz (Kid’s Cup)</t>
  </si>
  <si>
    <t>Hi-C® Fruit Punch, 16 fl oz</t>
  </si>
  <si>
    <t>Pibb Xtra®, 10 fl oz</t>
  </si>
  <si>
    <t>Pibb Xtra®, 12 fl oz (Kid’s Cup)</t>
  </si>
  <si>
    <t>Pibb Xtra®, 16 fl oz</t>
  </si>
  <si>
    <t>POWERADE® Mountain Blast, 10 fl oz</t>
  </si>
  <si>
    <t>POWERADE® Mountain Blast, 12 fl oz (Kid’s Cup)</t>
  </si>
  <si>
    <t>POWERADE® Mountain Blast, 16 fl oz</t>
  </si>
  <si>
    <t>Seagram’s® Ginger Ale, 10 fl oz</t>
  </si>
  <si>
    <t>Seagram’s® Ginger Ale, 12 fl oz (Kid’s Cup)</t>
  </si>
  <si>
    <t>Seagram’s® Ginger Ale, 16 fl oz</t>
  </si>
  <si>
    <t>Sprite®, 10 fl oz</t>
  </si>
  <si>
    <t>Sprite®, 12 fl oz (Kid’s Cup)</t>
  </si>
  <si>
    <t>Sprite®, 16 fl oz</t>
  </si>
  <si>
    <t>Sprite Zero™, 10 fl oz</t>
  </si>
  <si>
    <t>Sprite Zero™, 12 fl oz (Kid’s Cup)</t>
  </si>
  <si>
    <t>Sprite Zero™, 16 fl oz</t>
  </si>
  <si>
    <t>Vanilla Coke®, 10 fl oz</t>
  </si>
  <si>
    <t>Vanilla Coke®, 12 fl oz (Kid’s Cup)</t>
  </si>
  <si>
    <t>Vanilla Coke®, 16 fl oz</t>
  </si>
  <si>
    <t>Diet Pepsi®, 10 fl oz</t>
  </si>
  <si>
    <t>Diet Pepsi®, 12 fl oz (Kid’s Cup)</t>
  </si>
  <si>
    <t>Diet Pepsi®, 16 fl oz</t>
  </si>
  <si>
    <t>Mountain Dew®, 10 fl oz</t>
  </si>
  <si>
    <t>Mountain Dew®, 12 fl oz (Kid’s Cup)</t>
  </si>
  <si>
    <t>Mountain Dew®, 16 fl oz</t>
  </si>
  <si>
    <t>Mug® Root Beer, 10 fl oz</t>
  </si>
  <si>
    <t>Mug® Root Beer, 12 fl oz (Kid’s Cup)</t>
  </si>
  <si>
    <t>Mug® Root Beer, 16 fl oz</t>
  </si>
  <si>
    <t>Pepsi®, 10 fl oz</t>
  </si>
  <si>
    <t>Pepsi®, 12 fl oz (Kid’s Cup)</t>
  </si>
  <si>
    <t>Pepsi®, 16 fl oz</t>
  </si>
  <si>
    <t>Pepsi® Wild Cherry, 10 fl oz</t>
  </si>
  <si>
    <t>Pepsi® Wild Cherry, 12 fl oz (Kid’s Cup)</t>
  </si>
  <si>
    <t>Pepsi® Wild Cherry, 16 fl oz</t>
  </si>
  <si>
    <t>Sierra Mist®, 10 fl oz</t>
  </si>
  <si>
    <t>Sierra Mist®, 12 fl oz (Kid’s Cup)</t>
  </si>
  <si>
    <t>Sierra Mist®, 16 fl oz</t>
  </si>
  <si>
    <t>Tropicana® Fruit Punch, 10 fl oz</t>
  </si>
  <si>
    <t>Tropicana® Fruit Punch, 12 fl oz (Kid’s Cup)</t>
  </si>
  <si>
    <t>Tropicana® Fruit Punch, 16 fl oz</t>
  </si>
  <si>
    <t>Tropicana® Orange Twister, 10 fl oz</t>
  </si>
  <si>
    <t>Tropicana® Orange Twister, 12 fl oz (Kid’s Cup)</t>
  </si>
  <si>
    <t>Tropicana® Orange Twister, 16 fl oz</t>
  </si>
  <si>
    <t>Dr Pepper®, 10 fl oz</t>
  </si>
  <si>
    <t>Dr Pepper®, 12 fl oz (Kid’s Cup)</t>
  </si>
  <si>
    <t>Dr Pepper®, 16 fl oz</t>
  </si>
  <si>
    <t>Diet Dr Pepper®, 10 fl oz</t>
  </si>
  <si>
    <t>Diet Dr Pepper®, 12 fl oz (Kid’s Cup)</t>
  </si>
  <si>
    <t>Diet Dr Pepper®, 16 fl oz</t>
  </si>
  <si>
    <t>TEA</t>
  </si>
  <si>
    <t>Iced Tea, 10 fl oz</t>
  </si>
  <si>
    <t>Iced Tea, 12 fl oz (Kid’s Cup)</t>
  </si>
  <si>
    <t>Premium Orange Juice, Carafe</t>
  </si>
  <si>
    <t>Tomato Juice, 10 fl oz</t>
  </si>
  <si>
    <t>Tomato Juice, 12 fl oz (Kid’s Cup)</t>
  </si>
  <si>
    <t>Tomato Juice, 16 fl oz</t>
  </si>
  <si>
    <t>Tomato Juice, Carafe</t>
  </si>
  <si>
    <t>LEMONADE</t>
  </si>
  <si>
    <t>Hi-C® Pink Lemonade, 10 fl oz</t>
  </si>
  <si>
    <t>Hi-C® Pink Lemonade, 12 fl oz (Kid’s Cup)</t>
  </si>
  <si>
    <t>Hi-C® Pink Lemonade, 16 fl oz</t>
  </si>
  <si>
    <t>Minute Maid® Lemonade, 10 fl oz</t>
  </si>
  <si>
    <t>Minute Maid® Lemonade, 12 fl oz (Kid’s Cup)</t>
  </si>
  <si>
    <t>Minute Maid® Lemonade, 16 fl oz</t>
  </si>
  <si>
    <t>Minute Maid® Raspberry Lemonade, 10 fl oz</t>
  </si>
  <si>
    <t>Minute Maid® Raspberry Lemonade, 12 fl oz (Kid’s Cup)</t>
  </si>
  <si>
    <t>Minute Maid® Raspberry Lemonade, 16 fl oz</t>
  </si>
  <si>
    <t>Tropicana® Pink Lemonade, 10 fl oz</t>
  </si>
  <si>
    <t>Tropicana® Pink Lemonade, 12 fl oz (Kid’s Cup)</t>
  </si>
  <si>
    <t>Tropicana® Pink Lemonade, 16 fl oz</t>
  </si>
  <si>
    <t>Tropicana® Yellow Lemonade, 10 fl oz</t>
  </si>
  <si>
    <t>Tropicana® Yellow Lemonade, 12 fl oz (Kid’s Cup)</t>
  </si>
  <si>
    <t>Tropicana® Yellow Lemonade, 16 fl oz</t>
  </si>
  <si>
    <t>MILK</t>
  </si>
  <si>
    <t>2% Milk, 10 fl oz</t>
  </si>
  <si>
    <t>2% Milk, 12 fl oz (Kid’s Cup)</t>
  </si>
  <si>
    <t>2% Milk, 16 fl oz</t>
  </si>
  <si>
    <t>Chocolate Milk, 10 fl oz</t>
  </si>
  <si>
    <t>Chocolate Milk, 12 fl oz (Kid’s Cup)</t>
  </si>
  <si>
    <t>Chocolate Milk, 16 fl oz</t>
  </si>
  <si>
    <t>Milk Shake, Chocolate</t>
  </si>
  <si>
    <t>Milk Shake, Strawberry</t>
  </si>
  <si>
    <t>Milk Shake, Vanilla</t>
  </si>
  <si>
    <t>Hot Chocolate</t>
  </si>
  <si>
    <t>SOFT DRINKS</t>
  </si>
  <si>
    <t>Barq’s® Root Beer, 10 fl oz</t>
  </si>
  <si>
    <t>Barq’s® Root Beer, 12 fl oz (Kid’s Cup)</t>
  </si>
  <si>
    <t>Barq’s® Root Beer, 16 fl oz</t>
  </si>
  <si>
    <t>Cherry Coke®, 10 fl oz</t>
  </si>
  <si>
    <t>Cherry Coke®, 12 fl oz (Kid’s Cup)</t>
  </si>
  <si>
    <t>Cherry Coke®, 16 fl oz</t>
  </si>
  <si>
    <t>Coca-Cola®, 10 fl oz</t>
  </si>
  <si>
    <t>Coca-Cola®, 12 fl oz (Kid’s Cup)</t>
  </si>
  <si>
    <t>Coca-Cola®, 16 fl oz</t>
  </si>
  <si>
    <t>Coca-Cola Zero™, 10 fl oz</t>
  </si>
  <si>
    <t>Coca-Cola Zero™, 12 fl oz (Kid’s Cup)</t>
  </si>
  <si>
    <t>Coca-Cola Zero™, 16 fl oz</t>
  </si>
  <si>
    <t>Diet Coke®, 10 fl oz</t>
  </si>
  <si>
    <t>Diet Coke®, 12 fl oz (Kid’s Cup)</t>
  </si>
  <si>
    <t>Diet Coke®, 16 fl oz</t>
  </si>
  <si>
    <t>Diet Coke®, Caffeine Free, 10 fl oz</t>
  </si>
  <si>
    <t>Diet Coke®, Caffeine Free, 12 fl oz (Kid’s Cup)</t>
  </si>
  <si>
    <t>Diet Coke®, Caffeine Free, 16 fl oz</t>
  </si>
  <si>
    <t>Fanta® Orange, 10 fl oz</t>
  </si>
  <si>
    <t>Fanta® Orange, 12 fl oz (Kid’s Cup)</t>
  </si>
  <si>
    <t>Fanta® Orange, 16 fl oz</t>
  </si>
  <si>
    <t>Fanta® Strawberry, 10 fl oz</t>
  </si>
  <si>
    <t>Fanta® Strawberry, 12 fl oz (Kid’s Cup)</t>
  </si>
  <si>
    <t>Crispy Strawberry Banana Cheesecake</t>
  </si>
  <si>
    <t>Add Ice Cream, Vanilla, (1) scoop</t>
  </si>
  <si>
    <t>Add Ice Cream, Chocolate, (1) scoop</t>
  </si>
  <si>
    <t>Add Ice Cream, Strawberry, (1) scoop</t>
  </si>
  <si>
    <t>Old-Fashioned Chocolate Cake</t>
  </si>
  <si>
    <t>55+ Specialty Entrées</t>
  </si>
  <si>
    <t>Senior Omelette, Plain</t>
  </si>
  <si>
    <t>Senior Omelette, Plain w/Egg Substitute</t>
  </si>
  <si>
    <t>Senior Sampler</t>
  </si>
  <si>
    <t>Senior Two x Two x Two</t>
  </si>
  <si>
    <t>Rise ‘N Shine</t>
  </si>
  <si>
    <t>Senior French Toast</t>
  </si>
  <si>
    <t>SIMPLE &amp; FIT Senior Buttermilk Pancakes (3)</t>
  </si>
  <si>
    <t>Senior Grilled Tilapia Hollandaise</t>
  </si>
  <si>
    <t>Senior Pot Roast</t>
  </si>
  <si>
    <t>Senior Mediterranean Lemon Chicken</t>
  </si>
  <si>
    <t>Senior Rooty</t>
  </si>
  <si>
    <t>Senior Smokehouse Combo</t>
  </si>
  <si>
    <t>Senior Crispy Chicken Strips</t>
  </si>
  <si>
    <t>Senior Grilled Chicken Breast</t>
  </si>
  <si>
    <t>Add Hollandaise Sauce</t>
  </si>
  <si>
    <t>Add Barbecue Sauce</t>
  </si>
  <si>
    <t>Senior Grilled Liver</t>
  </si>
  <si>
    <t>Senior Pork Chop</t>
  </si>
  <si>
    <t>Senior Smoked Sausage Dinner</t>
  </si>
  <si>
    <t>Just For Kids</t>
  </si>
  <si>
    <t>Create-A-Face Pancake</t>
  </si>
  <si>
    <t>Rooty Jr.®</t>
  </si>
  <si>
    <t>Funny Face® (Chocolate)</t>
  </si>
  <si>
    <t>Funny Face® (Buttermilk)</t>
  </si>
  <si>
    <t>Silver Five</t>
  </si>
  <si>
    <t>Cheese Omelette</t>
  </si>
  <si>
    <t>Baby Cakes</t>
  </si>
  <si>
    <t>Jr. Scrambled Egg &amp; Pancake</t>
  </si>
  <si>
    <t>Cheeseburger</t>
  </si>
  <si>
    <t>Kraft® Macaroni &amp; Cheese</t>
  </si>
  <si>
    <t>Jr. Fish</t>
  </si>
  <si>
    <t>Jr. Fresh Fruit Dish</t>
  </si>
  <si>
    <t>Kid’s Ice Cream Sundae (Ice Cream, Whipped Topping &amp; Cherry)</t>
  </si>
  <si>
    <t>Thirst-Quenching Beverages</t>
  </si>
  <si>
    <t>Coffee, Cup</t>
  </si>
  <si>
    <t>Coffee, Full Carafe</t>
  </si>
  <si>
    <t>Iced Coffee, Original</t>
  </si>
  <si>
    <t>Iced Coffee, Mocha</t>
  </si>
  <si>
    <t>Iced Coffee, Vanilla</t>
  </si>
  <si>
    <t>Flavored Coffee, French Vanilla</t>
  </si>
  <si>
    <t>Flavored Coffee, Swiss Mocha</t>
  </si>
  <si>
    <t>IHOP SPLASHERS™</t>
  </si>
  <si>
    <t>Splashberry</t>
  </si>
  <si>
    <t>Tropical Island Twist</t>
  </si>
  <si>
    <t>JUICE</t>
  </si>
  <si>
    <t>Apple Juice, 10 fl oz</t>
  </si>
  <si>
    <t>Apple Juice, 12 fl oz (Kid’s Cup)</t>
  </si>
  <si>
    <t>Apple Juice, 16 fl oz</t>
  </si>
  <si>
    <t>Apple Juice, Carafe</t>
  </si>
  <si>
    <t>Cranberry Juice, 10 fl oz</t>
  </si>
  <si>
    <t>Cranberry Juice, 12 fl oz (Kid’s Cup)</t>
  </si>
  <si>
    <t>Cranberry Juice, 16 fl oz</t>
  </si>
  <si>
    <t>Cranberry Juice, Carafe</t>
  </si>
  <si>
    <t>Grapefruit Juice, 10 fl oz</t>
  </si>
  <si>
    <t>Grapefruit Juice, 12 fl oz (Kid’s Cup)</t>
  </si>
  <si>
    <t>Grapefruit Juice, 16 fl oz</t>
  </si>
  <si>
    <t>Grapefruit Juice, Carafe</t>
  </si>
  <si>
    <t>Premium Orange Juice, 10 fl oz</t>
  </si>
  <si>
    <t>Premium Orange Juice, 12 fl oz (Kid’s Cup)</t>
  </si>
  <si>
    <t>Premium Orange Juice, 16 fl oz</t>
  </si>
  <si>
    <t>Bacon’N Beef™ Mega Mushroom Burger w/Beef Patty</t>
  </si>
  <si>
    <t>Monster Bacon’N Beef™ Cheeseburger w/Bacon Patty</t>
  </si>
  <si>
    <t>Monster Bacon’N Beef™ Cheeseburger w/Beef Patty</t>
  </si>
  <si>
    <t>Add Sandwiches &amp; Burgers Side</t>
  </si>
  <si>
    <t>Seasoned Fries</t>
  </si>
  <si>
    <t>Dill Pickle Spear</t>
  </si>
  <si>
    <t>Add Sandwiches &amp; Burgers Soup</t>
  </si>
  <si>
    <t>Add Sandwiches &amp; Burgers Salad</t>
  </si>
  <si>
    <t>Appetizers</t>
  </si>
  <si>
    <t>Chicken Fajita Quesadilla</t>
  </si>
  <si>
    <t>Steak Fajita Quesadilla</t>
  </si>
  <si>
    <t>Crispy Chicken Strips &amp; Fries</t>
  </si>
  <si>
    <t>Appetizer Sampler</t>
  </si>
  <si>
    <t>Monster Mozza Sticks</t>
  </si>
  <si>
    <t>Wings</t>
  </si>
  <si>
    <t>Fresh Salads</t>
  </si>
  <si>
    <t>Grilled Chicken Caesar Salad</t>
  </si>
  <si>
    <t>Grilled Chicken Caesar Salad, No Chicken</t>
  </si>
  <si>
    <t>Crispy Chicken Salad w/Fried Chicken</t>
  </si>
  <si>
    <t>Crispy Chicken Salad w/Grilled Chicken</t>
  </si>
  <si>
    <t>SIMPLE &amp; FIT Fresh Fruit &amp; Yogurt Bowl</t>
  </si>
  <si>
    <t>SIMPLE &amp; FIT Fruit Bowl</t>
  </si>
  <si>
    <t>SIMPLE &amp; FIT House Salad</t>
  </si>
  <si>
    <t>Chicken Fajita Salad</t>
  </si>
  <si>
    <t>Chicken Fajita Salad w/Avocado</t>
  </si>
  <si>
    <t>Chicken &amp; Spinach Salad</t>
  </si>
  <si>
    <t>Hearty Dinner Favorites*</t>
  </si>
  <si>
    <t>T-Bone Steak 10 oz</t>
  </si>
  <si>
    <t>T-Bone Steak 12 oz</t>
  </si>
  <si>
    <t>T-Bone Steak 16 oz</t>
  </si>
  <si>
    <t>Sirloin Steak Tips Dinner</t>
  </si>
  <si>
    <t>Thick-Cut Bone-In Ham Dinner</t>
  </si>
  <si>
    <t>Country/Chicken Fried Steak Dinner w/Country Gravy</t>
  </si>
  <si>
    <t>Country/Chicken Fried Steak Dinner w/Sausage Gravy</t>
  </si>
  <si>
    <t>Grilled Tilapia Hollandaise</t>
  </si>
  <si>
    <t>SIMPLE &amp; FIT Grilled Tilapia</t>
  </si>
  <si>
    <t>Maui-Style Crunchy Shrimp</t>
  </si>
  <si>
    <t>Mediterranean Lemon Chicken</t>
  </si>
  <si>
    <t>SIMPLE &amp; FIT Grilled Balsamic-Glazed Chicken</t>
  </si>
  <si>
    <t>Crispy Chicken Strips</t>
  </si>
  <si>
    <t>French Onion Pot Roast</t>
  </si>
  <si>
    <t>Chicken Fried Chicken w/Country Gravy</t>
  </si>
  <si>
    <t>Chicken Fried Chicken w/Sausage Gravy</t>
  </si>
  <si>
    <t>Grilled Liver</t>
  </si>
  <si>
    <t>Savory Pork Chops</t>
  </si>
  <si>
    <t>Smoked Sausage</t>
  </si>
  <si>
    <t>Top Sirloin Steak</t>
  </si>
  <si>
    <t>Add Hearty Dinner Favorites Side</t>
  </si>
  <si>
    <t>Garlic Bread</t>
  </si>
  <si>
    <t>Baked Potato</t>
  </si>
  <si>
    <t>Delicious Desserts</t>
  </si>
  <si>
    <t>Ice Cream Sundae (Ice Cream, Whipped Topping &amp; Cherry)</t>
  </si>
  <si>
    <t>Add Hot Fudge</t>
  </si>
  <si>
    <t>Ice Cream, Vanilla, (1) scoop</t>
  </si>
  <si>
    <t>Ice Cream, Chocolate, (1) scoop</t>
  </si>
  <si>
    <t>Ice Cream, Strawberry, (1) scoop</t>
  </si>
  <si>
    <t>Fruit Crepe w/Strawberry Topping</t>
  </si>
  <si>
    <t>Fruit Crepe w/Blueberry Compote</t>
  </si>
  <si>
    <t>Fruit Crepe w/Cinnamon Apple Compote</t>
  </si>
  <si>
    <t>Add Ham Steak</t>
  </si>
  <si>
    <t>Add (1) Portuguese Sausage Link</t>
  </si>
  <si>
    <t>Add Side of Scrapple</t>
  </si>
  <si>
    <t>Add Side of Spam®</t>
  </si>
  <si>
    <t>Add (2) Taylor Ham® Slices</t>
  </si>
  <si>
    <t>Add (4) Turkey Sausage Links</t>
  </si>
  <si>
    <t>Add (2) Pork Chops</t>
  </si>
  <si>
    <t>Add (2) Smoked Sausage Links</t>
  </si>
  <si>
    <t>PANCAKE FLAVORS</t>
  </si>
  <si>
    <t>Double Blueberry Pancakes (4)</t>
  </si>
  <si>
    <t>Chocolate Chip Pancakes (4)</t>
  </si>
  <si>
    <t>CINN-A-STACK® Pancakes (4)</t>
  </si>
  <si>
    <t>New York Cheesecake Pancakes (4)</t>
  </si>
  <si>
    <t>Strawberry Banana Pancakes (4)</t>
  </si>
  <si>
    <t>Harvest Grain ‘N Nut® Pancakes (4)</t>
  </si>
  <si>
    <t>Original Buttermilk Pancakes (5)</t>
  </si>
  <si>
    <t>Original Buttermilk Pancakes, Short Stack (3)</t>
  </si>
  <si>
    <t>Savory Crepes</t>
  </si>
  <si>
    <t>Garden Stuffed Crepes</t>
  </si>
  <si>
    <t>Chicken Florentine Crepes</t>
  </si>
  <si>
    <t>Bacon &amp; Cheddar Stuffed Crepes</t>
  </si>
  <si>
    <t>Take Two Combos</t>
  </si>
  <si>
    <t>House Salad</t>
  </si>
  <si>
    <t>Add Dressing, Balsamic Vinaigrette</t>
  </si>
  <si>
    <t>Add Dressing, Blue Cheese</t>
  </si>
  <si>
    <t>Add Dressing, Creamy Caesar</t>
  </si>
  <si>
    <t>Add Dressing, Honey Mustard</t>
  </si>
  <si>
    <t>Add Dressing, Reduced-Fat Italian</t>
  </si>
  <si>
    <t>Add Dressing, Buttermilk Ranch</t>
  </si>
  <si>
    <t>Side Caesar Salad</t>
  </si>
  <si>
    <t>Loaded Potato &amp; Bacon Soup</t>
  </si>
  <si>
    <t>Soup of the Day</t>
  </si>
  <si>
    <t>Chicken Noodle Soup</t>
  </si>
  <si>
    <t>New England Clam Chowder</t>
  </si>
  <si>
    <t>Minestrone Soup</t>
  </si>
  <si>
    <t>Chicken Tortilla Soup</t>
  </si>
  <si>
    <t>Broccoli Cheese Soup</t>
  </si>
  <si>
    <t>1/2 Turkey Sandwich</t>
  </si>
  <si>
    <t>1/2 Pot Roast Melt Sandwich</t>
  </si>
  <si>
    <t>1/2 Double BLT Sandwich</t>
  </si>
  <si>
    <t>Signature Soups</t>
  </si>
  <si>
    <t>Sandwiches &amp; Burgers*</t>
  </si>
  <si>
    <t>Philly Cheese Steak Stacker</t>
  </si>
  <si>
    <t>Turkey &amp; Bacon Club Sandwich</t>
  </si>
  <si>
    <t>Double BLT</t>
  </si>
  <si>
    <t>Ham &amp; Egg Melt</t>
  </si>
  <si>
    <t>Tuscan Chicken Griller</t>
  </si>
  <si>
    <t>SIMPLE &amp; FIT Simply Chicken Sandwich w/Fresh Fruit</t>
  </si>
  <si>
    <t>Pot Roast Melt</t>
  </si>
  <si>
    <t>Bacon Cheddar Chicken Sandwich</t>
  </si>
  <si>
    <t>Chicken Clubhouse Super Stacker</t>
  </si>
  <si>
    <t>BACON ‘N BEEF™ BURGERS</t>
  </si>
  <si>
    <t>Bacon’N Beef™ Cheeseburger w/Bacon Patty</t>
  </si>
  <si>
    <t>Bacon’N Beef™ Cheeseburger w/Beef Patty</t>
  </si>
  <si>
    <t>Bacon’N Beef™ Bacon &amp; Egg Cheeseburger w/Bacon Patty</t>
  </si>
  <si>
    <t>Bacon’N Beef™ Bacon &amp; Egg Cheeseburger w/Beef Patty</t>
  </si>
  <si>
    <t>Bacon’N Beef™ Bacon Cheeseburger w/Bacon Patty</t>
  </si>
  <si>
    <t>Bacon’N Beef™ Bacon Cheeseburger w/Beef Patty</t>
  </si>
  <si>
    <t>Bacon’N Beef™ Mega Mushroom Burger w/Bacon Patty</t>
  </si>
  <si>
    <t>Create Your Own Viva La French Toast Combo, Whole Wheat</t>
  </si>
  <si>
    <t>Create Your Own Viva La French Toast Combo, CINN-A-STACK</t>
  </si>
  <si>
    <t>Stuffed French Toast Combo</t>
  </si>
  <si>
    <t>Add Strawberry Topping w/Whipped Topping</t>
  </si>
  <si>
    <t>Add Blueberry Compote w/Whipped Topping</t>
  </si>
  <si>
    <t>Add Cinnamon Apple Compote w/Whipped Topping</t>
  </si>
  <si>
    <t>Strawberry Banana French Toast</t>
  </si>
  <si>
    <t>SIMPLE &amp; FIT Whole Wheat French Toast Combo</t>
  </si>
  <si>
    <t>CINN-A-STACK® French Toast</t>
  </si>
  <si>
    <t>Original French Toast</t>
  </si>
  <si>
    <t>Belgian Waffle Combo</t>
  </si>
  <si>
    <t>Belgian Waffle, Plain</t>
  </si>
  <si>
    <t>Belgian Waffle w/Butter</t>
  </si>
  <si>
    <t>Strawberry Banana Danish Fruit Crepes</t>
  </si>
  <si>
    <t>Nutella® Crepes</t>
  </si>
  <si>
    <t>Swedish Crepes</t>
  </si>
  <si>
    <t>International Crepe Passport, Nutella®</t>
  </si>
  <si>
    <t>International Crepe Passport, Swedish</t>
  </si>
  <si>
    <t>International Crepe Passport, Strawberry Banana Danish</t>
  </si>
  <si>
    <t>International Crepe Passport, Fresh Fruit</t>
  </si>
  <si>
    <t>International Crepe Passport, German</t>
  </si>
  <si>
    <t>SIMPLE &amp; FIT Seasonal Fresh Fruit Crepes</t>
  </si>
  <si>
    <t>Cheese Blintzes</t>
  </si>
  <si>
    <t>Add Strawberry Topping</t>
  </si>
  <si>
    <t>Add Blueberry Compote</t>
  </si>
  <si>
    <t>Add Cinnamon Apple Compote</t>
  </si>
  <si>
    <t>Add Strawberry Preserves</t>
  </si>
  <si>
    <t>Cinnamon Swirl French Toast Combo</t>
  </si>
  <si>
    <t>Stuffed French Toast, Full Order</t>
  </si>
  <si>
    <t>Stuffed French Toast, Side Order</t>
  </si>
  <si>
    <t>German Crepes</t>
  </si>
  <si>
    <t>World Famous Pancake Combos</t>
  </si>
  <si>
    <t>Pick-A-Pancake Combo, Original Buttermilk</t>
  </si>
  <si>
    <t>Pick-A-Pancake Combo, CINN-A-STACK®</t>
  </si>
  <si>
    <t>Pick-A-Pancake Combo, Double Blueberry</t>
  </si>
  <si>
    <t>Pick-A-Pancake Combo, Chocolate Chip</t>
  </si>
  <si>
    <t>Pick-A-Pancake Combo, New York Cheesecake</t>
  </si>
  <si>
    <t>Pick-A-Pancake Combo, Strawberry Banana</t>
  </si>
  <si>
    <t>Pick-A-Pancake Combo, Harvest Grain ‘N Nut®</t>
  </si>
  <si>
    <t>Pick-A-Pancake Combo, Cinnamon Apple</t>
  </si>
  <si>
    <t>Pick-A-Pancake Combo, Strawberry</t>
  </si>
  <si>
    <t>Add (2) Pork Sausage Patties</t>
  </si>
  <si>
    <t>Rooty Tooty Fresh ‘N Fruity®</t>
  </si>
  <si>
    <t>SIMPLE &amp; FIT Blueberry Harvest Grain ‘N Nut® Combo</t>
  </si>
  <si>
    <t>Two x Two x Two</t>
  </si>
  <si>
    <t>SIMPLE &amp; FIT Two x Two x Two</t>
  </si>
  <si>
    <t>Three Eggs &amp; Pancakes</t>
  </si>
  <si>
    <t>Three Eggs &amp; Pancakes w/Hash Browns</t>
  </si>
  <si>
    <t>Add (4) Turkey Bacon Strips</t>
  </si>
  <si>
    <t>Add (2) Canadian Style Bacon Slices</t>
  </si>
  <si>
    <t>Add Corned Beef Hash</t>
  </si>
  <si>
    <t>Add (1) Country Style Ham Slice</t>
  </si>
  <si>
    <t>Breakfast Combinations</t>
  </si>
  <si>
    <t>Breakfast Sampler</t>
  </si>
  <si>
    <t>Bone Steak &amp; Eggs 10 oz</t>
  </si>
  <si>
    <t>Bone Steak &amp; Eggs 12 oz</t>
  </si>
  <si>
    <t>Bone Steak &amp; Eggs 16 oz</t>
  </si>
  <si>
    <t>Sirloin Tips &amp; Eggs</t>
  </si>
  <si>
    <t>Country/Chicken Fried Steak &amp; Eggs w/Country Gravy</t>
  </si>
  <si>
    <t>Country/Chicken Fried Steak &amp; Eggs w/Sausage Gravy</t>
  </si>
  <si>
    <t>Smokehouse Combo</t>
  </si>
  <si>
    <t>Biscuits &amp; Gravy Combo w/Country Gravy</t>
  </si>
  <si>
    <t>Biscuits &amp; Gravy Combo w/Sausage Gravy</t>
  </si>
  <si>
    <t>Split Decision Breakfast</t>
  </si>
  <si>
    <t>Thick-Cut Bone-In Ham &amp; Eggs</t>
  </si>
  <si>
    <t>Quick Two-Egg Breakfast</t>
  </si>
  <si>
    <t>SIMPLE &amp; FIT Two-Egg Breakfast</t>
  </si>
  <si>
    <t>Big Country Breakfast</t>
  </si>
  <si>
    <t>Add Country/Chicken Fried Steak &amp; Country Gravy</t>
  </si>
  <si>
    <t>Add Biscuits with Country Gravy and (4) Pork Sausage Links</t>
  </si>
  <si>
    <t>Add Country/Chicken Fried Steak &amp; Sausage Gravy</t>
  </si>
  <si>
    <t>Add Biscuits with Sausage Gravy &amp; (4) Pork Sausage Links</t>
  </si>
  <si>
    <t>Big Two-Egg Breakfast</t>
  </si>
  <si>
    <t>Add (4) Pork Sausage Links</t>
  </si>
  <si>
    <t>Add (4) Bacon Strips</t>
  </si>
  <si>
    <t>Chicken Fried Chicken &amp; Eggs w/Country Gravy</t>
  </si>
  <si>
    <t>Chicken Fried Chicken &amp; Eggs w/Sausage Gravy</t>
  </si>
  <si>
    <t>Chorizo &amp; Eggs</t>
  </si>
  <si>
    <t>Corned Beef Hash &amp; Eggs</t>
  </si>
  <si>
    <t>Eggs Benedict</t>
  </si>
  <si>
    <t>Huevos Rancheros</t>
  </si>
  <si>
    <t>Add Flour Tortillas</t>
  </si>
  <si>
    <t>Add Corn Tortillas</t>
  </si>
  <si>
    <t>Add (3) Buttermilk Pancakes</t>
  </si>
  <si>
    <t>Loco Moco</t>
  </si>
  <si>
    <t>Machaca</t>
  </si>
  <si>
    <t>Migas</t>
  </si>
  <si>
    <t>Migas with Chorizo</t>
  </si>
  <si>
    <t>Pigs In Blankets</t>
  </si>
  <si>
    <t>Pork Chops &amp; Eggs</t>
  </si>
  <si>
    <t>SIMPLE &amp; FIT Oatmeal</t>
  </si>
  <si>
    <t>South-of-the-Border Burrito</t>
  </si>
  <si>
    <t>Top Sirloin Steak &amp; Eggs</t>
  </si>
  <si>
    <t>Classic Skillets</t>
  </si>
  <si>
    <t>Add Grilled Ham</t>
  </si>
  <si>
    <t>Add Top Sirloin Steak</t>
  </si>
  <si>
    <t>Weekday Breakfast Specials:</t>
  </si>
  <si>
    <t>Two Eggs, Hash Browns &amp; Toast</t>
  </si>
  <si>
    <t>Two Eggs &amp; Two Buttermilk Pancakes</t>
  </si>
  <si>
    <t>French Toast</t>
  </si>
  <si>
    <t>Two-Egg Cheese Omelette w/Two Buttermilk Pancakes</t>
  </si>
  <si>
    <t>French Toast, Waffles &amp; Sweet Crepes</t>
  </si>
  <si>
    <t>Create Your Own Viva La French Toast Combo, Original</t>
  </si>
  <si>
    <t>Create Your Own Viva La French Toast Combo, Strawberry Banana</t>
  </si>
  <si>
    <t>Create Your Own Viva La French Toast Combo, Blueberry</t>
  </si>
  <si>
    <t>Create Your Own Viva La French Toast Combo, Strawberry</t>
  </si>
  <si>
    <t>Create Your Own Viva La French Toast Combo, Cinnamon Apple</t>
  </si>
  <si>
    <t>Side Order Biscuit (1)</t>
  </si>
  <si>
    <t>Toast - Rye (buttered)</t>
  </si>
  <si>
    <t>Toast - Sourdough (buttered)</t>
  </si>
  <si>
    <t>Toast - Thick White (buttered)</t>
  </si>
  <si>
    <t>Toast - Wheat (buttered)</t>
  </si>
  <si>
    <t>Pancakes - bread side (2 incl. butter and syrup)</t>
  </si>
  <si>
    <t>Side Order Hashbrowns (5 pieces)</t>
  </si>
  <si>
    <t>Sausage Biscuit</t>
  </si>
  <si>
    <t>Egg and Cheese Biscuit</t>
  </si>
  <si>
    <t>Sausage and Egg Biscuit</t>
  </si>
  <si>
    <t>Sausage, Egg and Cheese Biscuit</t>
  </si>
  <si>
    <t>Bacon, Egg and Cheese Biscuit</t>
  </si>
  <si>
    <t>Orange Juice (Regular)</t>
  </si>
  <si>
    <t>Kid's Silver Dollar Pancakes (3 incl. butter and syrup)</t>
  </si>
  <si>
    <t>Kid's Egg (scrambled) Bacon and Toast</t>
  </si>
  <si>
    <t>http://www.ihop.com/docs/nutritionalinformation.pdf</t>
  </si>
  <si>
    <t>Hearty Omelettes*</t>
  </si>
  <si>
    <t>Big Steak Omelette</t>
  </si>
  <si>
    <t>Country Omelette</t>
  </si>
  <si>
    <t>Hearty Ham &amp; Cheese Omelette</t>
  </si>
  <si>
    <t>Bacon Temptation Omelette</t>
  </si>
  <si>
    <t>Spinach &amp; Mushroom Omelette</t>
  </si>
  <si>
    <t>Colorado Omelette</t>
  </si>
  <si>
    <t>Garden Omelette</t>
  </si>
  <si>
    <t>Chicken Fajita Omelette</t>
  </si>
  <si>
    <t>Create Your Own Omelette, Plain</t>
  </si>
  <si>
    <t>Create Your Own Omelette, Plain w/Egg Substitute</t>
  </si>
  <si>
    <t>Add American Cheese</t>
  </si>
  <si>
    <t>Add Cheddar Cheese</t>
  </si>
  <si>
    <t>Add Jack &amp; Cheddar Cheese Blend</t>
  </si>
  <si>
    <t>Add Provolone Cheese</t>
  </si>
  <si>
    <t>Add Swiss Cheese</t>
  </si>
  <si>
    <t>Add (2) Bacon Strips</t>
  </si>
  <si>
    <t>Add (2) Pork Sausage Links</t>
  </si>
  <si>
    <t>Add Diced Ham</t>
  </si>
  <si>
    <t>Add Oven-Roasted Tomatoes</t>
  </si>
  <si>
    <t>Add Green Peppers &amp; Onions</t>
  </si>
  <si>
    <t>Add Tomatoes</t>
  </si>
  <si>
    <t>Add Fresh Spinach</t>
  </si>
  <si>
    <t>Add Mushrooms</t>
  </si>
  <si>
    <t>Avocado, Bacon &amp; Cheese Omelette</t>
  </si>
  <si>
    <t>Corned Beef Hash &amp; Cheese Omelette</t>
  </si>
  <si>
    <t>International Omelette</t>
  </si>
  <si>
    <t>Add Hearty Omelettes Side</t>
  </si>
  <si>
    <t>(3) Original Buttermilk Pancakes</t>
  </si>
  <si>
    <t>(3) Strawberry Pancakes</t>
  </si>
  <si>
    <t>(3) Strawberry Banana Pancakes</t>
  </si>
  <si>
    <t>(3) New York Cheesecake Pancakes</t>
  </si>
  <si>
    <t>(3) Double Blueberry Pancakes</t>
  </si>
  <si>
    <t>(3) Cinnamon Apple Pancakes</t>
  </si>
  <si>
    <t>(3) Chocolate Chip Pancakes</t>
  </si>
  <si>
    <t>(3) Harvest Grain ‘N Nut® Pancakes</t>
  </si>
  <si>
    <t>(3) CINN-A-STACK® Pancakes</t>
  </si>
  <si>
    <t>Seasonal Fresh Fruit</t>
  </si>
  <si>
    <t>Seasoned Hash Browns</t>
  </si>
  <si>
    <t>SIMPLE &amp; FIT Omelettes</t>
  </si>
  <si>
    <t>SIMPLE &amp; FIT Spinach, Mushroom &amp; Tomato Omelette w/Fresh Fruit</t>
  </si>
  <si>
    <t>SIMPLE &amp; FIT Turkey Bacon Omelette w/Fresh Fruit</t>
  </si>
  <si>
    <t>SIMPLE &amp; FIT Veggie Omelette w/Fresh Fruit</t>
  </si>
  <si>
    <t>Grilled Cheese and Fries</t>
  </si>
  <si>
    <t>Mini Corn Dogs 'n Fries</t>
  </si>
  <si>
    <t>DESSERTS</t>
  </si>
  <si>
    <t>Chocolate Chip Cookie</t>
  </si>
  <si>
    <t>Chocolate Chip Cookie Sundae</t>
  </si>
  <si>
    <t>Coke Float</t>
  </si>
  <si>
    <t>Hot Fudge Sundae</t>
  </si>
  <si>
    <t>Root Beer Float</t>
  </si>
  <si>
    <t>Strawberry Sundae</t>
  </si>
  <si>
    <t>Turtle Sundae</t>
  </si>
  <si>
    <t>Walnut Brownie Fudge Sundae</t>
  </si>
  <si>
    <t>DRINKS</t>
  </si>
  <si>
    <t>Coca-Cola® Classic - (22 fl oz glass w/ice)</t>
  </si>
  <si>
    <t>Diet Coke® - (22 fl oz glass w/ice)</t>
  </si>
  <si>
    <t>Coke Zero® - (22 fl oz glass w/ice)</t>
  </si>
  <si>
    <t>Diet Coke® Caffeine-free - (22 fl oz glass w/ice)</t>
  </si>
  <si>
    <t>Sprite® - (22 fl oz glass w/ice)</t>
  </si>
  <si>
    <t>Barq’s Root Beer® - (22 fl oz glass w/ice)</t>
  </si>
  <si>
    <t>Pibb Xtra® - (22 fl oz glass w/ice)</t>
  </si>
  <si>
    <t>Dr Pepper® - (22 fl oz glass w/ice)</t>
  </si>
  <si>
    <t>Hi-C Flashin Fruit Punch® - (22 fl oz glass w/ice)</t>
  </si>
  <si>
    <t>Cherry Limeade - (22 fl oz glass w/ice)</t>
  </si>
  <si>
    <t>Minute Maid Lemonade® - (22 fl oz glass w/ice)</t>
  </si>
  <si>
    <t>Fanta Orange® - (22 fl oz glass w/ice)</t>
  </si>
  <si>
    <t>Nestle® Pure Life® Bottled Water - (16.9 fl oz)</t>
  </si>
  <si>
    <t>Red Bull® Energy Drink - (8.4 fl oz)</t>
  </si>
  <si>
    <t>Red Bull® Energy Drink Sugarfree - (8.4 fl oz)</t>
  </si>
  <si>
    <t>Iced Tea - Unsweetened - (22 fl oz glass w/ice)</t>
  </si>
  <si>
    <t>Iced Tea - Sweetened - (22 fl oz glass w/ice)</t>
  </si>
  <si>
    <t>Hot Tea - (8 fl oz mug)</t>
  </si>
  <si>
    <t>Hot Chocolate - (8 fl oz mug)</t>
  </si>
  <si>
    <t>Premium Blend Coffee - Regular - (8 fl oz mug)</t>
  </si>
  <si>
    <t>Premium Blend Coffee - Decaf - (8 fl oz mug)</t>
  </si>
  <si>
    <t>Milk - Reduced fat - (12 fl oz glass)</t>
  </si>
  <si>
    <t>Chocolate Milk - Reduced fat - (12 fl oz glass)</t>
  </si>
  <si>
    <t>Bagel Sandwich w/bacon</t>
  </si>
  <si>
    <t>Bagel Sandwich w/sausage</t>
  </si>
  <si>
    <t>Bagel Sandwich - w/Steakburger</t>
  </si>
  <si>
    <t>Cheddar Scrambler (a la carte)</t>
  </si>
  <si>
    <t>Sausage Gravy and Biscuits (full order) 1070</t>
  </si>
  <si>
    <t>Sausage Gravy and Biscuits (half order)</t>
  </si>
  <si>
    <t>Shooter w / bacon</t>
  </si>
  <si>
    <t>Shooter w / sausage</t>
  </si>
  <si>
    <t>1 Egg (over easy, medium, hard)</t>
  </si>
  <si>
    <t>1 Egg (scrambled)</t>
  </si>
  <si>
    <t>2 Eggs (over easy, medium, hard)</t>
  </si>
  <si>
    <t>2 Eggs (scrambled)</t>
  </si>
  <si>
    <t>Side Order Bacon (2 slices)</t>
  </si>
  <si>
    <t>Side Order Bacon (4 slices)</t>
  </si>
  <si>
    <t>Side Order Sausage (1 patty)</t>
  </si>
  <si>
    <t>Side Order Sausage (2 patties)</t>
  </si>
  <si>
    <t>Side Order Pancakes - a la carte (2 incl. butter and syrup)</t>
  </si>
  <si>
    <t>Side Order Mandarin Oranges - Cup</t>
  </si>
  <si>
    <t>Hershey's Dark Chocolate Milk Shake - Regular</t>
  </si>
  <si>
    <t>Hershey's Dark Chocolate Milk Shake - Large</t>
  </si>
  <si>
    <t>Mint Cookies 'n Cream Milk Shake - Kids</t>
  </si>
  <si>
    <t>Mint Cookies 'n Cream Milk Shake - Small</t>
  </si>
  <si>
    <t>Mint Cookies 'n Cream Milk Shake - Regular 1000</t>
  </si>
  <si>
    <t>Mint Cookies 'n Cream Milk Shake - Large 1190</t>
  </si>
  <si>
    <t>Very Berry Strawberry - Kids</t>
  </si>
  <si>
    <t>Very Berry Strawberry - Small</t>
  </si>
  <si>
    <t>Very Berry Strawberry - Regular</t>
  </si>
  <si>
    <t>Very Berry Strawberry - Large</t>
  </si>
  <si>
    <t>Very Berry Raspberry - Kids</t>
  </si>
  <si>
    <t>Very Berry Raspberry - Small</t>
  </si>
  <si>
    <t>Very Berry Raspberry - Regular</t>
  </si>
  <si>
    <t>Very Berry Raspberry - Large</t>
  </si>
  <si>
    <t>Mocha Milk Shake - Kids</t>
  </si>
  <si>
    <t>Mocha Milk Shake - Small</t>
  </si>
  <si>
    <t>Mocha Milk Shake - Regular</t>
  </si>
  <si>
    <t>Mocha Milk Shake - Large</t>
  </si>
  <si>
    <t>Orange Freeze - Kids</t>
  </si>
  <si>
    <t>Orange Freeze - Small</t>
  </si>
  <si>
    <t>Orange Freeze - Regular</t>
  </si>
  <si>
    <t>Orange Freeze - Large</t>
  </si>
  <si>
    <t>Peanut Butter Cup Milk Shake - Kids</t>
  </si>
  <si>
    <t>Peanut Butter Cup Milk Shake - Small</t>
  </si>
  <si>
    <t>Peanut Butter Cup Milk Shake - Regular</t>
  </si>
  <si>
    <t>Peanut Butter Cup Milk Shake - Large</t>
  </si>
  <si>
    <t>Strawberry Milk Shake - Kids</t>
  </si>
  <si>
    <t>Strawberry Milk Shake - Small</t>
  </si>
  <si>
    <t>Strawberry Milk Shake - Regular</t>
  </si>
  <si>
    <t>Strawberry Milk Shake - Large</t>
  </si>
  <si>
    <t>Turtle Caramel Nut - Kids</t>
  </si>
  <si>
    <t>Turtle Caramel Nut - Small</t>
  </si>
  <si>
    <t>Turtle Caramel Nut - Regular</t>
  </si>
  <si>
    <t>Turtle Caramel Nut - Large</t>
  </si>
  <si>
    <t>Vanilla Milk Shake - Kids</t>
  </si>
  <si>
    <t>Vanilla Milk Shake - Small</t>
  </si>
  <si>
    <t>Vanilla Milk Shake - Regular</t>
  </si>
  <si>
    <t>Vanilla Milk Shake - Large</t>
  </si>
  <si>
    <t>Milk Shakes: M&amp;M - Kids</t>
  </si>
  <si>
    <t>Milk Shakes: M&amp;M - Small</t>
  </si>
  <si>
    <t>Milk Shakes: M&amp;M - Regular</t>
  </si>
  <si>
    <t>MIlk Shakes: M&amp;M - Large</t>
  </si>
  <si>
    <t>SIGNATURE STEAK FRANKS</t>
  </si>
  <si>
    <t>Carolina Slaw Steak Frank</t>
  </si>
  <si>
    <t>Chicago Style Steak Frank</t>
  </si>
  <si>
    <t>Chili Cheese Steak Frank</t>
  </si>
  <si>
    <t>Guacamole Steak Frank</t>
  </si>
  <si>
    <t>Steak Frank</t>
  </si>
  <si>
    <t>Cheesy Cheddar</t>
  </si>
  <si>
    <t>KIDS PLATES</t>
  </si>
  <si>
    <t>Chicken Fingers (2) and Fries</t>
  </si>
  <si>
    <t>Steakburger and Fries</t>
  </si>
  <si>
    <t>Steakburger w/Cheese and Fries</t>
  </si>
  <si>
    <t>Mac and Cheese</t>
  </si>
  <si>
    <t>Mac and Cheese w/Applesauce</t>
  </si>
  <si>
    <t>Steak Frank and Fries</t>
  </si>
  <si>
    <t>Steakburger (2) Minis and Fries</t>
  </si>
  <si>
    <t>Steakburger Minis (2) w/cheese and Fries</t>
  </si>
  <si>
    <t>Creamy Coleslaw</t>
  </si>
  <si>
    <t>Mandarin Oranges – Cup</t>
  </si>
  <si>
    <t>Chicken Gumbo Soup - Bowl</t>
  </si>
  <si>
    <t>Chicken Gumbo Soup - Cup</t>
  </si>
  <si>
    <t>Vegetable Soup - Bowl</t>
  </si>
  <si>
    <t>Vegetable Soup - Cup</t>
  </si>
  <si>
    <t>Apples and Caramel</t>
  </si>
  <si>
    <t>SALADS</t>
  </si>
  <si>
    <t>Fried Chicken</t>
  </si>
  <si>
    <t>Grilled Chicken</t>
  </si>
  <si>
    <t>Southwest Grilled Chicken</t>
  </si>
  <si>
    <t>Small Garden</t>
  </si>
  <si>
    <t>Apple Pecan Grilled Chicken Salad</t>
  </si>
  <si>
    <t>SALAD DRESSINGS</t>
  </si>
  <si>
    <t>Blue Cheese - (1 oz)</t>
  </si>
  <si>
    <t>Thousand Island - (1 oz)</t>
  </si>
  <si>
    <t>Reduced Fat Berry Balsamic Vinaigrette - (1 oz)</t>
  </si>
  <si>
    <t>Honey French - (1 oz)</t>
  </si>
  <si>
    <t>Honey Mustard - (1 oz)</t>
  </si>
  <si>
    <t>Lite Ranch - (1 oz)</t>
  </si>
  <si>
    <t>Zesty Italian - (1 oz)</t>
  </si>
  <si>
    <t>Ranch - (1 oz)</t>
  </si>
  <si>
    <t>Balsamic Vinaigrette - (1 oz)</t>
  </si>
  <si>
    <t>HAND-DIPPED MILK SHAKES</t>
  </si>
  <si>
    <t>Banana Milk Shake - Kids</t>
  </si>
  <si>
    <t>Banana Milk Shake - Small</t>
  </si>
  <si>
    <t>Banana Milk Shake - Regular</t>
  </si>
  <si>
    <t>Banana Milk Shake - Large</t>
  </si>
  <si>
    <t>Butterfinger Milk Shake - Kids</t>
  </si>
  <si>
    <t>Butterfinger Milk Shake - Small</t>
  </si>
  <si>
    <t>Butterfinger Milk Shake - Regular</t>
  </si>
  <si>
    <t>Butterfinger Milk Shake - Large 1100</t>
  </si>
  <si>
    <t>Butter Pecan - Kids</t>
  </si>
  <si>
    <t>Butter Pecan - Small</t>
  </si>
  <si>
    <t>Butter Pecan - Regular</t>
  </si>
  <si>
    <t>Butter Pecan - Large 1000</t>
  </si>
  <si>
    <t>Chocolate Covered Strawberry Milk Shake - Kids</t>
  </si>
  <si>
    <t>Chocolate Covered Strawberry Milk Shake - Small</t>
  </si>
  <si>
    <t>Chocolate Covered Strawberry Milk Shake - Regular</t>
  </si>
  <si>
    <t>Chocolate Covered Strawberry Milk Shake - Large 1020</t>
  </si>
  <si>
    <t>Chocolate Milk Shake - Kids</t>
  </si>
  <si>
    <t>Chocolate Milk Shake - Small</t>
  </si>
  <si>
    <t>Chocolate Milk Shake - Regular</t>
  </si>
  <si>
    <t>Chocolate Milk Shake - Large</t>
  </si>
  <si>
    <t>Cookie Dough Milk Shake - Kids</t>
  </si>
  <si>
    <t>Cookie Dough Milk Shake - Small</t>
  </si>
  <si>
    <t>Cookie Dough Milk Shake - Regular</t>
  </si>
  <si>
    <t>Cookie Dough Milk Shake - Large 1090</t>
  </si>
  <si>
    <t>Cookies 'n Cream Milk Shake - Kids</t>
  </si>
  <si>
    <t>Cookies 'n Cream Milk Shake - Small</t>
  </si>
  <si>
    <t>Cookies 'n Cream Milk Shake - Regular 1010</t>
  </si>
  <si>
    <t>Cookies 'n Cream Milk Shake - Large 1140</t>
  </si>
  <si>
    <t>Double Chocolate Fudge - Kids</t>
  </si>
  <si>
    <t>Double Chocolate Fudge - Small</t>
  </si>
  <si>
    <t>Double Chocolate Fudge - Regular</t>
  </si>
  <si>
    <t>Double Chocolate Fudge - Large 1140</t>
  </si>
  <si>
    <t>Hershey's Dark Chocolate Milk Shake - Kids</t>
  </si>
  <si>
    <t>Hershey's Dark Chocolate Milk Shake - Small</t>
  </si>
  <si>
    <t>Loaded Potato Bites®* – (8) Contains: Egg, Milk, Wheat † Soy, Fish (where available)</t>
  </si>
  <si>
    <t>Homestyle Fries* – Kids u † Egg, Milk, Soy, Wheat, Fish (where available)</t>
  </si>
  <si>
    <t>Homestyle Fries* – Small u † Egg, Milk, Soy, Wheat, Fish (where available)</t>
  </si>
  <si>
    <t>Homestyle Fries* – Medium u † Egg, Milk, Soy, Wheat, Fish (where available)</t>
  </si>
  <si>
    <t>Homestyle Fries* – Large u † Egg, Milk, Soy, Wheat, Fish (where available)</t>
  </si>
  <si>
    <t>Cheddar Cheese Sauce* Adds Contains: Milk</t>
  </si>
  <si>
    <t>Spicy Three Pepper® Sauce Adds</t>
  </si>
  <si>
    <t>http://www.arbys.com/menu/</t>
  </si>
  <si>
    <t>CLASSIC MELTS</t>
  </si>
  <si>
    <t>A-1 Peppercorn Melt</t>
  </si>
  <si>
    <t>Chicken Melt</t>
  </si>
  <si>
    <t>Frisco Melt</t>
  </si>
  <si>
    <t>Patty Melt</t>
  </si>
  <si>
    <t>Pepperjack Melt</t>
  </si>
  <si>
    <t>STEAKBURGER SHOOTERS™</t>
  </si>
  <si>
    <t>A-1</t>
  </si>
  <si>
    <t>A-1 w/Cheese</t>
  </si>
  <si>
    <t>BBQ</t>
  </si>
  <si>
    <t>BBQ w/Cheese</t>
  </si>
  <si>
    <t>Buffalo</t>
  </si>
  <si>
    <t>Buffalo w/Cheese</t>
  </si>
  <si>
    <t>Chipotle</t>
  </si>
  <si>
    <t>Chipotle w/Cheese</t>
  </si>
  <si>
    <t>Frisco</t>
  </si>
  <si>
    <t>Frisco w/Cheese</t>
  </si>
  <si>
    <t>Ketchup &amp; Mustard</t>
  </si>
  <si>
    <t>Ketchup &amp; Mustard w/Cheese</t>
  </si>
  <si>
    <t>Ketchup &amp; Onion</t>
  </si>
  <si>
    <t>Ketchup &amp; Onion w/Cheese</t>
  </si>
  <si>
    <t>Steakburger Shooter - Plain</t>
  </si>
  <si>
    <t>Steakburger Shooter w/Cheese - Plain</t>
  </si>
  <si>
    <t>SANDWICHES</t>
  </si>
  <si>
    <t>Homestyle Breaded Chicken Sandwich</t>
  </si>
  <si>
    <t>Spicy Chipotle Grilled Chicken</t>
  </si>
  <si>
    <t>Guacamole Grilled Chicken</t>
  </si>
  <si>
    <t>Spicy Chicken Sandwich</t>
  </si>
  <si>
    <t>Turkey Club</t>
  </si>
  <si>
    <t>Chicken Fingers (3)</t>
  </si>
  <si>
    <t>Grilled Cheese Sandwich</t>
  </si>
  <si>
    <t>Grilled Cheese 'n Bacon Sandwich</t>
  </si>
  <si>
    <t>Bacon, Lettuce, 'n Tomato Sandwich</t>
  </si>
  <si>
    <t>Fish Plate</t>
  </si>
  <si>
    <t>Fish Sandwich</t>
  </si>
  <si>
    <t>GENUINE CHILI</t>
  </si>
  <si>
    <t>Chili 3-Way</t>
  </si>
  <si>
    <t>Chili 5-Way</t>
  </si>
  <si>
    <t>Chili Mac</t>
  </si>
  <si>
    <t>Chili Mac Supreme</t>
  </si>
  <si>
    <t>Chili Deluxe - Bowl</t>
  </si>
  <si>
    <t>Chili Deluxe - Cup</t>
  </si>
  <si>
    <t>SIDES</t>
  </si>
  <si>
    <t>Cheese French Fries - Large</t>
  </si>
  <si>
    <t>Cheese French Fries - Regular</t>
  </si>
  <si>
    <t>Cheese French Fries - Small</t>
  </si>
  <si>
    <t>Chili Cheese Fries - Large</t>
  </si>
  <si>
    <t>Chili Cheese Fries - Regular</t>
  </si>
  <si>
    <t>Chili Cheese Fries - Small</t>
  </si>
  <si>
    <t>Bacon Cheese French Fries - Large</t>
  </si>
  <si>
    <t>Bacon Cheese French Fries - Regular</t>
  </si>
  <si>
    <t>Bacon Cheese French Fries - Small</t>
  </si>
  <si>
    <t>French Fries - Small</t>
  </si>
  <si>
    <t>Onion Rings - Regular</t>
  </si>
  <si>
    <t>Onion Rings - Small</t>
  </si>
  <si>
    <t>Baked Beans</t>
  </si>
  <si>
    <t>Small Garden Salad</t>
  </si>
  <si>
    <t>Cottage Cheese w/Pineapple Ring</t>
  </si>
  <si>
    <t>BREAKFAST</t>
  </si>
  <si>
    <t>Sausage Biscuit* Contains: Egg, Milk, Soy, Wheat</t>
  </si>
  <si>
    <t>Sausage Gravy Biscuit* Contains: Egg, Milk, Soy, Wheat</t>
  </si>
  <si>
    <t>Chicken Biscuit* Contains: Egg, Milk, Soy, Wheat † Fish (where available)</t>
  </si>
  <si>
    <t>Bacon, Egg &amp; Cheese Sourdough* Contains: Egg, Milk, Soy, Wheat</t>
  </si>
  <si>
    <t>Bacon, Egg &amp; Cheese Croissant* Contains: Egg, Milk, Soy, Wheat</t>
  </si>
  <si>
    <t>Bacon, Egg &amp; Cheese Biscuit* Contains: Egg, Milk, Soy, Wheat</t>
  </si>
  <si>
    <t>Bacon, Egg &amp; Cheese Wrap* Contains: Egg, Milk, Soy, Wheat † Fish (where available)</t>
  </si>
  <si>
    <t>Sausage, Egg &amp; Cheese Sourdough* Contains: Egg, Milk, Soy, Wheat</t>
  </si>
  <si>
    <t>Sausage, Egg &amp; Cheese Croissant * Contains: Egg, Milk, Soy, Wheat</t>
  </si>
  <si>
    <t>Sausage, Egg &amp; Cheese Biscuit* Contains: Egg, Milk, Soy, Wheat</t>
  </si>
  <si>
    <t>Sausage, Egg &amp; Cheese Wrap* Contains: Egg, Milk, Soy, Wheat † Fish (where available)</t>
  </si>
  <si>
    <t>Ham, Egg &amp; Cheese Sourdough* Contains: Egg, Milk, Soy, Wheat</t>
  </si>
  <si>
    <t>Ham, Egg &amp; Cheese Croissant* Contains: Egg, Milk, Soy, Wheat</t>
  </si>
  <si>
    <t>Ham, Egg &amp; Cheese Biscuit* Contains: Egg, Milk, Soy, Wheat</t>
  </si>
  <si>
    <t>Ham, Egg &amp; Cheese Wrap * Contains: Egg, Milk, Soy, Wheat † Fish (where available)</t>
  </si>
  <si>
    <t>Outside-In Cinnamon Bites® Contains: Egg, Milk, Soy, Wheat † Fish (where available)</t>
  </si>
  <si>
    <t>Orange Juice</t>
  </si>
  <si>
    <t>OPTIONAL/REGIONAL</t>
  </si>
  <si>
    <t>Chicken Cordon Bleu – Crispy* Contains: Egg, Milk, Soy, Wheat † Fish (where available)</t>
  </si>
  <si>
    <t>Chicken Cordon Bleu – Roast* Contains: Egg, Milk, Soy, Wheat</t>
  </si>
  <si>
    <t>Arby-Q® Sandwich* Contains: Milk, Soy, Wheat</t>
  </si>
  <si>
    <t>Super Roast Beef* Contains: Milk, Soy, Wheat</t>
  </si>
  <si>
    <t>Arby’s Melt* Contains: Milk, Soy, Wheat</t>
  </si>
  <si>
    <t>Ham &amp; Swiss Melt* Contains: Milk, Soy, Wheat</t>
  </si>
  <si>
    <t>Jr Deluxe Sandwich* Contains: Egg, Milk, Soy, Wheat</t>
  </si>
  <si>
    <t>Chocolate Chunk Cookies* (2) Contains: Egg, Milk, Soy, Wheat</t>
  </si>
  <si>
    <t>Jalapeno Bites®* – (5) Contains: Milk, Wheat † Egg, Soy, Fish (where available)</t>
  </si>
  <si>
    <t>Jalapeno Bites®* – (8) Contains: Milk, Wheat † Egg, Soy, Fish (where available)</t>
  </si>
  <si>
    <t>Bronco Berry Sauce®* Adds</t>
  </si>
  <si>
    <t>Loaded Potato Bites®* – (5) Contains: Egg, Milk, Wheat † Soy, Fish (where available)</t>
  </si>
  <si>
    <t>Chopped Side Salad Contains: Milk</t>
  </si>
  <si>
    <t>Light Italian Dressing</t>
  </si>
  <si>
    <t>Dijon Honey Mustard Dressing Contains: Egg</t>
  </si>
  <si>
    <t>Balsamic Vinaigrette Dressing</t>
  </si>
  <si>
    <t>Buttermilk Ranch Dressing Contains: Egg, Milk</t>
  </si>
  <si>
    <t>SIDES AND SNACKS</t>
  </si>
  <si>
    <t>Curly Fries – Small u Contains: Wheat † Egg, Milk, Soy, Fish (where available)</t>
  </si>
  <si>
    <t>Curly Fries – Medium u Contains: Wheat † Egg, Milk, Soy, Fish (where available)</t>
  </si>
  <si>
    <t>Curly Fries – Large u Contains: Wheat † Egg, Milk, Soy, Fish (where available)</t>
  </si>
  <si>
    <t>Potato Cakes (2) † Egg, Milk, Soy, Wheat, Fish (where available)</t>
  </si>
  <si>
    <t>Potato Cakes (3) † Egg, Milk, Soy, Wheat, Fish (where available)</t>
  </si>
  <si>
    <t>Potato Cakes (4) † Egg, Milk, Soy, Wheat, Fish (where available)</t>
  </si>
  <si>
    <t>Steakhouse Onion Rings (5) Contains: Milk, Wheat † Egg, Soy, Fish (where available)</t>
  </si>
  <si>
    <t>Ketchup Adds</t>
  </si>
  <si>
    <t>Mozzarella Sticks – (4) Contains: Milk, Wheat † Egg, Soy, Fish (where available)</t>
  </si>
  <si>
    <t>Mozzarella Sticks – (6) Contains: Milk, Wheat † Egg, Soy, Fish (where available)</t>
  </si>
  <si>
    <t>Marinara Sauce Adds</t>
  </si>
  <si>
    <t>BEVERAGES</t>
  </si>
  <si>
    <t>Nestle® Pure Life® Bottled Water</t>
  </si>
  <si>
    <t>Brewed Iced Tea – Small Cup</t>
  </si>
  <si>
    <t>Pepsi®– Small Cup</t>
  </si>
  <si>
    <t>Diet Pepsi®– Small Cup</t>
  </si>
  <si>
    <t>Mountain Dew®– Small Cup</t>
  </si>
  <si>
    <t>Sierra Mist® – Small Cup</t>
  </si>
  <si>
    <t>Dr Pepper® – Small Cup</t>
  </si>
  <si>
    <t>CapriSun® Fruit Juice</t>
  </si>
  <si>
    <t>Shamrock Farms® Lowfat White Milk Contains: Milk</t>
  </si>
  <si>
    <t>Shamrock Farms® Lowfat Chocolate Milk* Contains: Milk</t>
  </si>
  <si>
    <t>KIDS MEAL</t>
  </si>
  <si>
    <t>Jr Roast Beef Contains: Milk, Soy, Wheat</t>
  </si>
  <si>
    <t>Prime-Cut™ Chicken Tenders - (2) Contains: Egg, Soy, Wheat † Milk, Fish (where available)</t>
  </si>
  <si>
    <t>Jr Turkey &amp; Cheese Sandwich Contains: Milk, Soy, Wheat</t>
  </si>
  <si>
    <t>Curly Fries – Kids u Contains: Wheat † Egg, Milk, Soy, Fish (where available)</t>
  </si>
  <si>
    <t>SHAKES &amp; DESSERTS</t>
  </si>
  <si>
    <t>Chocolate Shake - Small Contains: Milk</t>
  </si>
  <si>
    <t>Chocolate Shake - Regular Contains: Milk</t>
  </si>
  <si>
    <t>Jamocha Shake - Small Contains: Milk</t>
  </si>
  <si>
    <t>Jamocha Shake - Regular Contains: Milk</t>
  </si>
  <si>
    <t>Vanilla Shake - Small Contains: Milk</t>
  </si>
  <si>
    <t>Vanilla Shake - Regular Contains: Milk</t>
  </si>
  <si>
    <t>Jamocha Cream Pie Contains: Milk, Soy, Wheat</t>
  </si>
  <si>
    <t>Roast Turkey &amp; Swiss Sandwich Contains: Egg, Fish (anchovies), Milk, Soy, Wheat</t>
  </si>
  <si>
    <t>Roast Turkey &amp; Swiss Wrap Contains: Egg, Fish (anchovies), Milk, Soy, Wheat</t>
  </si>
  <si>
    <t>Roast Turkey, Ranch &amp; Bacon Sandwich Contains: Egg, Milk, Soy, Wheat</t>
  </si>
  <si>
    <t>Roast Turkey, Ranch &amp; Bacon Wrap Contains: Egg, Milk, Soy, Wheat</t>
  </si>
  <si>
    <t>PRIME-CUT™ CHICKEN</t>
  </si>
  <si>
    <t>Cravin’ Chicken Sandwich – Crispy Contains: Egg, Milk, Soy, Wheat † Fish (where available)</t>
  </si>
  <si>
    <t>Cravin’ Chicken Sandwich – Roast Contains: Egg, Milk, Soy, Wheat</t>
  </si>
  <si>
    <t>Chicken Bacon &amp; Swiss – Crispy Contains: Egg, Milk, Soy, Wheat † Fish (where available)</t>
  </si>
  <si>
    <t>Chicken Bacon &amp; Swiss – Roast Contains: Egg, Milk, Soy, Wheat</t>
  </si>
  <si>
    <t>Roast Chicken Club Contains: Egg, Milk, Soy, Wheat</t>
  </si>
  <si>
    <t>Prime-Cut™ Chicken Tenders (3) Contains: Egg, Soy, Wheat † Milk, Fish (where available)</t>
  </si>
  <si>
    <t>Prime-Cut™ Chicken Tenders (5) Contains: Egg, Soy, Wheat † Milk, Fish (where available)</t>
  </si>
  <si>
    <t>Tangy Barbeque Sauce Adds</t>
  </si>
  <si>
    <t>Buffalo Dipping Sauce Adds Contains: Milk</t>
  </si>
  <si>
    <t>Honey Mustard Dipping Sauce Adds Contains: Egg</t>
  </si>
  <si>
    <t>Ranch Dipping Sauce Adds Contains: Egg, Milk</t>
  </si>
  <si>
    <t>VALUE MENU</t>
  </si>
  <si>
    <t>Jr Roast Beef Sandwich Contains: Milk, Soy, Wheat</t>
  </si>
  <si>
    <t>Jr Pepper Jack Sandwich* Contains: Milk, Soy, Wheat</t>
  </si>
  <si>
    <t>Jr Chicken Sandwich Contains: Egg, Milk, Soy, Wheat † Fish (where available)</t>
  </si>
  <si>
    <t>Jr Ham &amp; Cheddar Sandwich Contains: Milk, Soy, Wheat</t>
  </si>
  <si>
    <t>Kraft® Macaroni &amp; Cheese Contains: Milk, Wheat</t>
  </si>
  <si>
    <t>Sliced Apples</t>
  </si>
  <si>
    <t>Strawberry Yogurt Dip Contains: Milk</t>
  </si>
  <si>
    <t>Curly Fries – Value u Contains: Wheat † Egg, Milk, Soy, Fish (where available)</t>
  </si>
  <si>
    <t>Apple Turnover Contains: Soy, Wheat</t>
  </si>
  <si>
    <t>Cherry Turnover Contains: Soy, Wheat</t>
  </si>
  <si>
    <t>Chocolate Turnover Contains: Milk, Soy, Wheat</t>
  </si>
  <si>
    <t>Jr Chocolate Shake Contains: Milk</t>
  </si>
  <si>
    <t>Jr Jamocha Shake Contains: Milk</t>
  </si>
  <si>
    <t>Jr Vanilla Shake Contains: Milk</t>
  </si>
  <si>
    <t>MARKET FRESH® CHOPPED SALADS</t>
  </si>
  <si>
    <t>Chopped Farmhouse Chicken Salad – Crispy Contains: Egg, Milk, Soy, Wheat</t>
  </si>
  <si>
    <t>Chopped Farmhouse Chicken Salad – Roast Contains: Milk</t>
  </si>
  <si>
    <t>Lemonade Chiller, Classic, Small</t>
  </si>
  <si>
    <t>Lemonade Chiller, Classic, Medium</t>
  </si>
  <si>
    <t>Lemonade Chiller, Classic, Large</t>
  </si>
  <si>
    <t>Lemonade Chiller, Strawberry, Small</t>
  </si>
  <si>
    <t>Lemonade Chiller, Strawberry, Medium</t>
  </si>
  <si>
    <t>Lemonade Chiller, Strawberry, Large</t>
  </si>
  <si>
    <t>http://www.idq.com/content/Nutrition/DQ%20Nutrition%20Allergy%20Food%20and%20Treat%20Brochure%20-%20US.pdf</t>
  </si>
  <si>
    <t>Fiber (g/serving)</t>
  </si>
  <si>
    <r>
      <t>Frosty</t>
    </r>
    <r>
      <rPr>
        <vertAlign val="superscript"/>
        <sz val="11"/>
        <color theme="1"/>
        <rFont val="宋体"/>
        <family val="2"/>
        <scheme val="minor"/>
      </rPr>
      <t>tm</t>
    </r>
    <r>
      <rPr>
        <sz val="11"/>
        <color theme="1"/>
        <rFont val="宋体"/>
        <family val="2"/>
        <scheme val="minor"/>
      </rPr>
      <t xml:space="preserve"> Treats</t>
    </r>
  </si>
  <si>
    <t>Steakburgers</t>
  </si>
  <si>
    <t>Bacon ’n Cheese Double Steakburger</t>
  </si>
  <si>
    <t>Cheesy Cheddar Steakburger</t>
  </si>
  <si>
    <t>Grilled Portobello ’n Swiss Steakburger</t>
  </si>
  <si>
    <t>Guacamole Steakburger</t>
  </si>
  <si>
    <t>Spicy Chipotle Steakburger</t>
  </si>
  <si>
    <t>Double Steakburger</t>
  </si>
  <si>
    <t>Double Steakburger w/Cheese</t>
  </si>
  <si>
    <t>Single Steakburger</t>
  </si>
  <si>
    <t>Single Steakburger w/Cheese</t>
  </si>
  <si>
    <t>Triple Steakburger</t>
  </si>
  <si>
    <t>Triple Steakburger w/Cheese</t>
  </si>
  <si>
    <t>Western BBQ ’n Bacon Steakburger</t>
  </si>
  <si>
    <t>Wisconsin Buttery Burger</t>
  </si>
  <si>
    <t>Royale Steakburger</t>
  </si>
  <si>
    <t>ULTIMATE ANGUS SANDWICHES</t>
  </si>
  <si>
    <t>Angus Three Cheese &amp; Bacon Sandwich Contains: Egg, Milk, Soy, Wheat</t>
  </si>
  <si>
    <t>Angus Philly Contains: Egg, Milk, Soy, Wheat</t>
  </si>
  <si>
    <t>ARBY’S® ROAST BEEF SANDWICHES</t>
  </si>
  <si>
    <t>Roast Beef Classic Contains: Milk, Soy, Wheat</t>
  </si>
  <si>
    <t>Roast Beef Mid Contains: Milk, Soy, Wheat</t>
  </si>
  <si>
    <t>Roast Beef Max Contains: Milk, Soy, Wheat</t>
  </si>
  <si>
    <t>Arby’s Sauce® Adds</t>
  </si>
  <si>
    <t>Horsey Sauce® Adds Contains: Egg</t>
  </si>
  <si>
    <t>Beef ‘n Cheddar Classic Contains: Milk, Soy, Wheat</t>
  </si>
  <si>
    <t>Beef ‘n Cheddar Mid Contains: Milk, Soy, Wheat</t>
  </si>
  <si>
    <t>Beef ‘n Cheddar Max Contains: Milk, Soy, Wheat</t>
  </si>
  <si>
    <t>SIGNATURE SANDWICHES</t>
  </si>
  <si>
    <t>Fish Sandwich Contains: Egg, Fish (Pollock), Milk, Soy, Wheat</t>
  </si>
  <si>
    <t>Cheese Slice Adds Contains: Milk, Soy</t>
  </si>
  <si>
    <t>Bacon Beef ‘n Cheddar Contains: Milk, Soy, Wheat</t>
  </si>
  <si>
    <t>Shroom &amp; Swiss Contains: Egg, Milk, Soy, Wheat † Fish (where available)</t>
  </si>
  <si>
    <t>Deluxe Bacon Cheddar Contains: Milk, Soy, Wheat</t>
  </si>
  <si>
    <t>French Dip &amp; Swiss/Au Jus Contains: Milk, Soy, Wheat</t>
  </si>
  <si>
    <t>MARKET FRESH® SANDWICHES</t>
  </si>
  <si>
    <t>Super Reuben Sandwich Contains: Egg, Milk, Wheat</t>
  </si>
  <si>
    <t>Reuben Sandwich Contains: Egg, Milk, Wheat</t>
  </si>
  <si>
    <t>French Vanilla MooLatté - Large</t>
  </si>
  <si>
    <t>Mocha MooLatté - Small</t>
  </si>
  <si>
    <t>Mocha MooLatté - Medium</t>
  </si>
  <si>
    <t>Mocha MooLatté - Large</t>
  </si>
  <si>
    <t>Arctic Rush</t>
  </si>
  <si>
    <t>Arctic Rush, All Flavors - Small</t>
  </si>
  <si>
    <t>Arctic Rush, All Flavors - Medium</t>
  </si>
  <si>
    <t>Arctic Rush, All Flavors - Large</t>
  </si>
  <si>
    <t>Arctic Rush Freeze, All Flavors - Small</t>
  </si>
  <si>
    <t>Arctic Rush Freeze, All Flavors - Medium</t>
  </si>
  <si>
    <t>Arctic Rush Freeze, All Flavors - Large</t>
  </si>
  <si>
    <t>Arctic Rush Float, All Flavors - Small</t>
  </si>
  <si>
    <t>Arctic Rush Float, All Flavors - Medium</t>
  </si>
  <si>
    <t>Arctic Rush Float, All Flavors - Large</t>
  </si>
  <si>
    <t>Shakes and Malts</t>
  </si>
  <si>
    <t>Shake, Banana - Small</t>
  </si>
  <si>
    <t>Shake, Banana - Medium</t>
  </si>
  <si>
    <t>Shake, Banana - Large</t>
  </si>
  <si>
    <t>Shake, Caramel - Small</t>
  </si>
  <si>
    <t>Shake, Caramel - Medium</t>
  </si>
  <si>
    <t>Shake, Caramel - Large</t>
  </si>
  <si>
    <t>Shake, Cherry - Small</t>
  </si>
  <si>
    <t>Shake, Cherry - Medium</t>
  </si>
  <si>
    <t>Shake, Cherry - Large</t>
  </si>
  <si>
    <t>Shake, Chocolate - Small</t>
  </si>
  <si>
    <t>Shake, Chocolate - Medium</t>
  </si>
  <si>
    <t>Shake, Chocolate - Large</t>
  </si>
  <si>
    <t>Shake, Hot Fudge - Small</t>
  </si>
  <si>
    <t>Shake, Hot Fudge - Medium</t>
  </si>
  <si>
    <t>Shake, Hot Fudge - Large</t>
  </si>
  <si>
    <t>Shake, Peanut Butter - Small</t>
  </si>
  <si>
    <t>Shake, Peanut Butter - Medium</t>
  </si>
  <si>
    <t>Shake, Peanut Butter - Large</t>
  </si>
  <si>
    <t>Shake, Strawberry - Small</t>
  </si>
  <si>
    <t>Shake, Strawberry - Medium</t>
  </si>
  <si>
    <t>Shake, Strawberry - Large</t>
  </si>
  <si>
    <t>Shake, Vanilla - Small</t>
  </si>
  <si>
    <t>Shake, Vanilla - Medium</t>
  </si>
  <si>
    <t>Shake, Vanilla - Large</t>
  </si>
  <si>
    <t>Malt, Banana - Small</t>
  </si>
  <si>
    <t>Malt, Banana - Medium</t>
  </si>
  <si>
    <t>Malt, Banana - Large</t>
  </si>
  <si>
    <t>Malt, Caramel - Small</t>
  </si>
  <si>
    <t>Malt, Caramel - Medium</t>
  </si>
  <si>
    <t>Malt, Caramel - Large</t>
  </si>
  <si>
    <t>Malt, Cherry - Small</t>
  </si>
  <si>
    <t>Malt, Cherry - Medium</t>
  </si>
  <si>
    <t>Malt, Cherry - Large</t>
  </si>
  <si>
    <t>Malt, Chocolate - Small</t>
  </si>
  <si>
    <t>Malt, Chocolate - Medium</t>
  </si>
  <si>
    <t>Malt, Chocolate - Large</t>
  </si>
  <si>
    <t>Malt, Hot Fudge - Small</t>
  </si>
  <si>
    <t>Malt, Hot Fudge - Medium</t>
  </si>
  <si>
    <t>Malt, Hot Fudge - Large</t>
  </si>
  <si>
    <t>Malt, Peanut Butter - Small</t>
  </si>
  <si>
    <t>Malt, Peanut Butter - Medium</t>
  </si>
  <si>
    <t>Malt, Peanut Butter - Large</t>
  </si>
  <si>
    <t>Malt, Strawberry - Small</t>
  </si>
  <si>
    <t>Malt, Strawberry - Medium</t>
  </si>
  <si>
    <t>Malt, Strawberry - Large</t>
  </si>
  <si>
    <t>Malt, Vanilla - Small</t>
  </si>
  <si>
    <t>Malt, Vanilla - Medium</t>
  </si>
  <si>
    <t>Malt, Vanilla - Large</t>
  </si>
  <si>
    <t>Lemonade Chillers</t>
  </si>
  <si>
    <t>Snickers Blizzard - Large</t>
  </si>
  <si>
    <t>Strawberry CheeseQuake® Blizzard - Mini</t>
  </si>
  <si>
    <t>Strawberry CheeseQuake Blizzard - Small</t>
  </si>
  <si>
    <t>Strawberry CheeseQuake Blizzard - Medium</t>
  </si>
  <si>
    <t>Strawberry CheeseQuake Blizzard - Large</t>
  </si>
  <si>
    <t>Turtle Pecan Cluster Blizzard - Mini ***</t>
  </si>
  <si>
    <t>Turtle Pecan Cluster Blizzard - Small ***</t>
  </si>
  <si>
    <t>Turtle Pecan Cluster Blizzard - Medium ***</t>
  </si>
  <si>
    <t>Turtle Pecan Cluster Blizzard - Large ***</t>
  </si>
  <si>
    <t>Extras</t>
  </si>
  <si>
    <t>Banana Slices</t>
  </si>
  <si>
    <t>Butterfinger Pieces</t>
  </si>
  <si>
    <t>Caramel Topping</t>
  </si>
  <si>
    <t>Cheesecake Pieces</t>
  </si>
  <si>
    <t>Brownie Pieces</t>
  </si>
  <si>
    <t>Choco Chunks</t>
  </si>
  <si>
    <t>Chocolate Chip Cookie Dough Pieces</t>
  </si>
  <si>
    <t>Chocolate Topping</t>
  </si>
  <si>
    <t>Cocoa Fudge</t>
  </si>
  <si>
    <t>Coconut Flakes</t>
  </si>
  <si>
    <t>Heath Pieces</t>
  </si>
  <si>
    <t>Hot Fudge Topping</t>
  </si>
  <si>
    <t>M&amp;M’s Chocolate Candies</t>
  </si>
  <si>
    <t>Oreo Cookie Pieces</t>
  </si>
  <si>
    <t>Peanut Butter Topping</t>
  </si>
  <si>
    <t>Peanuts</t>
  </si>
  <si>
    <t>Pecan Pieces</t>
  </si>
  <si>
    <t>Reese’s Peanut Butter Cups Pieces</t>
  </si>
  <si>
    <t>Snickers Pieces</t>
  </si>
  <si>
    <t>Strawberry Topping</t>
  </si>
  <si>
    <t>Whipped Topping</t>
  </si>
  <si>
    <t>Coca-Cola® - Small</t>
  </si>
  <si>
    <t>Coca-Cola - Medium</t>
  </si>
  <si>
    <t>Coca-Cola - Large</t>
  </si>
  <si>
    <t>Diet Coca-Cola - Small</t>
  </si>
  <si>
    <t>Diet Coca-Cola - Medium</t>
  </si>
  <si>
    <t>Diet Coca-Cola - Large</t>
  </si>
  <si>
    <t>Sprite® - Small</t>
  </si>
  <si>
    <t>Sprite - Medium</t>
  </si>
  <si>
    <t>Sprite - Large</t>
  </si>
  <si>
    <t>Barq’s® - Small</t>
  </si>
  <si>
    <t>Barq’s - Medium</t>
  </si>
  <si>
    <t>Barq’s - Large</t>
  </si>
  <si>
    <t>Pepsi® - Small</t>
  </si>
  <si>
    <t>Pepsi - Medium</t>
  </si>
  <si>
    <t>Pepsi - Large</t>
  </si>
  <si>
    <t>Diet Pepsi - Small</t>
  </si>
  <si>
    <t>Diet Pepsi - Medium</t>
  </si>
  <si>
    <t>Diet Pepsi - Large</t>
  </si>
  <si>
    <t>Sierra Mist® - Small</t>
  </si>
  <si>
    <t>Sierra Mist - Medium</t>
  </si>
  <si>
    <t>Sierra Mist - Large</t>
  </si>
  <si>
    <t>Mountain Dew® - Small</t>
  </si>
  <si>
    <t>Mountain Dew - Medium</t>
  </si>
  <si>
    <t>Mountain Dew - Large</t>
  </si>
  <si>
    <t>Mug® - Small</t>
  </si>
  <si>
    <t>Mug - Medium</t>
  </si>
  <si>
    <t>Mug - Large</t>
  </si>
  <si>
    <t>Dr Pepper® - Small</t>
  </si>
  <si>
    <t>Dr Pepper - Medium</t>
  </si>
  <si>
    <t>Dr Pepper - Large</t>
  </si>
  <si>
    <t>Bottled Water</t>
  </si>
  <si>
    <t>Coffee - 12 oz.</t>
  </si>
  <si>
    <t>Milk, 2% - 8 oz.</t>
  </si>
  <si>
    <t>Coffee</t>
  </si>
  <si>
    <t>Cappuccino MooLatté - Small</t>
  </si>
  <si>
    <t>Cappuccino MooLatté - Medium</t>
  </si>
  <si>
    <t>Cappuccino MooLatté - Large</t>
  </si>
  <si>
    <t>Caramel MooLatté - Small</t>
  </si>
  <si>
    <t>Caramel MooLatté - Medium</t>
  </si>
  <si>
    <t>Caramel MooLatté - Large</t>
  </si>
  <si>
    <t>French Vanilla MooLatté - Small</t>
  </si>
  <si>
    <t>French Vanilla MooLatté - Medium</t>
  </si>
  <si>
    <t>Chocolate Xtreme Blizzard - Large</t>
  </si>
  <si>
    <t>Cookie Dough Blizzard - Mini</t>
  </si>
  <si>
    <t>Cookie Dough Blizzard - Small</t>
  </si>
  <si>
    <t>Cookie Dough Blizzard - Medium</t>
  </si>
  <si>
    <t>Cookie Dough Blizzard - Large</t>
  </si>
  <si>
    <t>Double Fudge Cookie Dough Blizzard - Mini</t>
  </si>
  <si>
    <t>Double Fudge Cookie Dough Blizzard - Small</t>
  </si>
  <si>
    <t>Double Fudge Cookie Dough Blizzard - Med</t>
  </si>
  <si>
    <t>Double Fudge Cookie Dough Blizzard - Large</t>
  </si>
  <si>
    <t>French Silk Pie Blizzard - Mini</t>
  </si>
  <si>
    <t>French Silk Pie Blizzard - Small</t>
  </si>
  <si>
    <t>French Silk Pie Blizzard - Medium</t>
  </si>
  <si>
    <t>French Silk Pie Blizzard - Large</t>
  </si>
  <si>
    <t>Georgia Mud Fudge® Blizzard - Mini</t>
  </si>
  <si>
    <t>Georgia Mud Fudge Blizzard - Small</t>
  </si>
  <si>
    <t>Georgia Mud Fudge Blizzard - Medium</t>
  </si>
  <si>
    <t>Georgia Mud Fudge Blizzard - Large</t>
  </si>
  <si>
    <t>Hawaiian Blizzard - Mini</t>
  </si>
  <si>
    <t>Hawaiian Blizzard - Small</t>
  </si>
  <si>
    <t>Hawaiian Blizzard - Medium</t>
  </si>
  <si>
    <t>Hawaiian Blizzard - Large</t>
  </si>
  <si>
    <t>Heath® Blizzard - Mini</t>
  </si>
  <si>
    <t>Heath Blizzard - Small</t>
  </si>
  <si>
    <t>Heath Blizzard - Medium</t>
  </si>
  <si>
    <t>Heath Blizzard - Large</t>
  </si>
  <si>
    <t>M&amp;M’s® Chocolate Candy Blizzard - Mini</t>
  </si>
  <si>
    <t>M&amp;M’s Chocolate Candy Blizzard - Small</t>
  </si>
  <si>
    <t>M&amp;M’s Chocolate Candy Blizzard - Medium</t>
  </si>
  <si>
    <t>M&amp;M’s Chocolate Candy Blizzard - Large</t>
  </si>
  <si>
    <t>Midnight Truffle Blizzard - Mini</t>
  </si>
  <si>
    <t>Midnight Truffle Blizzard - Small</t>
  </si>
  <si>
    <t>Midnight Truffle Blizzard - Medium</t>
  </si>
  <si>
    <t>Midnight Truffle Blizzard - Large</t>
  </si>
  <si>
    <t>Mint Oreo® Blizzard - Mini</t>
  </si>
  <si>
    <t>Mint Oreo Blizzard - Small</t>
  </si>
  <si>
    <t>Mint Oreo Blizzard - Medium</t>
  </si>
  <si>
    <t>Mint Oreo Blizzard - Large</t>
  </si>
  <si>
    <t>Oreo® Cookies Blizzard - Mini</t>
  </si>
  <si>
    <t>Oreo Cookies Blizzard - Small</t>
  </si>
  <si>
    <t>Oreo Cookies Blizzard - Medium</t>
  </si>
  <si>
    <t>Oreo Cookies Blizzard - Large</t>
  </si>
  <si>
    <t>Oreo® CheeseQuake® Blizzard - Mini</t>
  </si>
  <si>
    <t>Oreo CheeseQuake Blizzard - Small</t>
  </si>
  <si>
    <t>Oreo CheeseQuake Blizzard - Medium</t>
  </si>
  <si>
    <t>Oreo CheeseQuake Blizzard - Large</t>
  </si>
  <si>
    <t>Reese’s® Peanut Butter Cups® Blizzard - Mini</t>
  </si>
  <si>
    <t>Reese’s Peanut Butter Cups Blizzard - Small</t>
  </si>
  <si>
    <t>Reese’s Peanut Butter Cups Blizzard - Med</t>
  </si>
  <si>
    <t>Reese’s Peanut Butter Cups Blizzard - Large</t>
  </si>
  <si>
    <t>Snickers® Blizzard - Mini</t>
  </si>
  <si>
    <t>Snickers Blizzard - Small</t>
  </si>
  <si>
    <t>Snickers Blizzard - Medium</t>
  </si>
  <si>
    <t>Sandwiches</t>
  </si>
  <si>
    <t>Crispy Chicken Sandwich</t>
  </si>
  <si>
    <t>Grilled Chicken Sandwich</t>
  </si>
  <si>
    <t>Crispy FlameThrower Chicken Sandwich</t>
  </si>
  <si>
    <t>Crispy Chicken Salad</t>
  </si>
  <si>
    <t>Grilled Chicken Salad</t>
  </si>
  <si>
    <t>Wraps</t>
  </si>
  <si>
    <t>Crispy Chicken Wrap</t>
  </si>
  <si>
    <t>Grilled Chicken Wrap</t>
  </si>
  <si>
    <t>Crispy FlameThrower Chicken Wrap</t>
  </si>
  <si>
    <t>Hotdogs</t>
  </si>
  <si>
    <t>Chili Cheese Dog</t>
  </si>
  <si>
    <t>Chili Dog</t>
  </si>
  <si>
    <t>Foot-Long Chili Cheese Dog</t>
  </si>
  <si>
    <t>Foot-Long Hot Dog</t>
  </si>
  <si>
    <t>Hot Dog</t>
  </si>
  <si>
    <t>French Fries - Kids’</t>
  </si>
  <si>
    <t>French Fries - Regular</t>
  </si>
  <si>
    <t>French Fries - Large</t>
  </si>
  <si>
    <t>Chili Cheese Fries</t>
  </si>
  <si>
    <t>Onion Rings</t>
  </si>
  <si>
    <t>Kids Meals</t>
  </si>
  <si>
    <t>Hot Dog Kids’</t>
  </si>
  <si>
    <t>Cheeseburger Kids’</t>
  </si>
  <si>
    <t>Chicken Strip Kids’ (2)</t>
  </si>
  <si>
    <t>Grilled Cheese Kids’</t>
  </si>
  <si>
    <t>Fries</t>
  </si>
  <si>
    <t>Applesauce</t>
  </si>
  <si>
    <t>Local Food Items</t>
  </si>
  <si>
    <t>Corn Dog</t>
  </si>
  <si>
    <t>Barbecue Beef Sandwich</t>
  </si>
  <si>
    <t>Barbecue Pork Sandwich</t>
  </si>
  <si>
    <t>Breaded Mushrooms</t>
  </si>
  <si>
    <t>Chili - Bowl</t>
  </si>
  <si>
    <t>Chili - Cup</t>
  </si>
  <si>
    <t>Deluxe Cheeseburger</t>
  </si>
  <si>
    <t>Deluxe Double Cheeseburger</t>
  </si>
  <si>
    <t>Deluxe Double Hamburger</t>
  </si>
  <si>
    <t>Deluxe Hamburger</t>
  </si>
  <si>
    <t>DQ Ultimate® Burger</t>
  </si>
  <si>
    <t>Crispy Fish Sandwich</t>
  </si>
  <si>
    <t>Cheese Curds</t>
  </si>
  <si>
    <t>Side Dressings and Condiments</t>
  </si>
  <si>
    <t>Country Gravy</t>
  </si>
  <si>
    <t>BBQ Dipping Sauce</t>
  </si>
  <si>
    <t>Bleu Cheese Dipping Sauce</t>
  </si>
  <si>
    <t>Honey Mustard Dipping Sauce</t>
  </si>
  <si>
    <t>Ranch Dipping Sauce</t>
  </si>
  <si>
    <t>Sweet and Sour Dipping Sauce</t>
  </si>
  <si>
    <t>Wild Buffalo Dipping Sauce</t>
  </si>
  <si>
    <t>Fat-Free Italian Dressing</t>
  </si>
  <si>
    <t>Fat-Free Ranch Dressing</t>
  </si>
  <si>
    <t>Fat-Free Red French Dressing</t>
  </si>
  <si>
    <t>Fat-Free Thousand Island Dressing</t>
  </si>
  <si>
    <t>Biscuits &amp; Gravy</t>
  </si>
  <si>
    <t>Sausage Biscuit Sandwich</t>
  </si>
  <si>
    <t>Bacon Biscuit Sandwich</t>
  </si>
  <si>
    <t>Ham Biscuit Sandwich</t>
  </si>
  <si>
    <t>Sausage Biscuit Twin Pack</t>
  </si>
  <si>
    <t>Ultimate Breakfast Burrito</t>
  </si>
  <si>
    <t>Country Platter</t>
  </si>
  <si>
    <t>Ultimate Hashbrown Platter</t>
  </si>
  <si>
    <t>Pancake Platter</t>
  </si>
  <si>
    <t>Hashbrowns</t>
  </si>
  <si>
    <t>Blizzard Treats</t>
  </si>
  <si>
    <t>Butterfinger Blizzard - Large</t>
  </si>
  <si>
    <t>Choco Cherry Love Blizzard - Mini</t>
  </si>
  <si>
    <t>Choco Cherry Love Blizzard - Small</t>
  </si>
  <si>
    <t>Choco Cherry Love Blizzard - Medium</t>
  </si>
  <si>
    <t>Choco Cherry Love Blizzard - Large</t>
  </si>
  <si>
    <t>Chocolate Xtreme Blizzard - Mini</t>
  </si>
  <si>
    <t>Chocolate Xtreme Blizzard - Small</t>
  </si>
  <si>
    <t>Chocolate Xtreme Blizzard - Medium</t>
  </si>
  <si>
    <t>Sundae, Pineapple - Large</t>
  </si>
  <si>
    <t>Sundae, Strawberry - Small</t>
  </si>
  <si>
    <t>Sundae, Strawberry - Medium</t>
  </si>
  <si>
    <t>Sundae, Strawberry - Large</t>
  </si>
  <si>
    <t>Waffle Treats</t>
  </si>
  <si>
    <t>Turtle Waffle Bowl Sundae</t>
  </si>
  <si>
    <t>Choc. Cov. Strawberry Waffle Bowl Sundae</t>
  </si>
  <si>
    <t>Fudge Brownie Temptation Waffle Bowl Sundae</t>
  </si>
  <si>
    <t>Chocolate Coated Waffle Cone w/ Soft Serve</t>
  </si>
  <si>
    <t>Plain Waffle Cone with Soft Serve</t>
  </si>
  <si>
    <t>Royal Treats</t>
  </si>
  <si>
    <t>Peanut Buster® Parfait</t>
  </si>
  <si>
    <t>Banana Split</t>
  </si>
  <si>
    <t>Oreo® Brownie EarthQuake® Treat</t>
  </si>
  <si>
    <t>Peanut Butter Bash™</t>
  </si>
  <si>
    <t>Pecan Mudslide® Treat</t>
  </si>
  <si>
    <t>Strawberry Shortcake</t>
  </si>
  <si>
    <t>Novelties</t>
  </si>
  <si>
    <t>Chocolate Dilly® Bar***</t>
  </si>
  <si>
    <t>No Sugar Added Dilly Bar</t>
  </si>
  <si>
    <t>Chocolate Mint Dilly Bar</t>
  </si>
  <si>
    <t>Butterscotch Dilly Bar</t>
  </si>
  <si>
    <t>Cherry Dilly Bar</t>
  </si>
  <si>
    <t>Heath® Dilly Bar</t>
  </si>
  <si>
    <t>Buster Bar® Treat***</t>
  </si>
  <si>
    <t>DQ Sandwich</t>
  </si>
  <si>
    <t>Cherry StarKiss® Bar</t>
  </si>
  <si>
    <t>Stars &amp; Stripes StarKiss Bar</t>
  </si>
  <si>
    <t>Fudge Bar</t>
  </si>
  <si>
    <t>Vanilla Orange Bar</t>
  </si>
  <si>
    <t>DQ Home-Pak</t>
  </si>
  <si>
    <t>DQ Cakes</t>
  </si>
  <si>
    <t>DQ Cake, 10”, 1/12 slice</t>
  </si>
  <si>
    <t>DQ Cake, 8”, 1/8 slice</t>
  </si>
  <si>
    <t>DQ Heart Cake, 1/10 slice</t>
  </si>
  <si>
    <t>DQ Log Cake, 1/8 slice</t>
  </si>
  <si>
    <t>DQ Sheet Cake, 1/24 slice</t>
  </si>
  <si>
    <t>Oreo® Blizzard Cake, 10”, 1/12 slice***</t>
  </si>
  <si>
    <t>Oreo Blizzard Cake, 8”, 1/8 slice***</t>
  </si>
  <si>
    <t>Reese’s® PB Cups Blizz. Cake 10”, 1/12 slice***</t>
  </si>
  <si>
    <t>Reese’s PB Cups Blizzard Cake 8”, 1/8 slice***</t>
  </si>
  <si>
    <t>Choc. Xtreme Blizzard Cake, 10”, 1/12 slice***</t>
  </si>
  <si>
    <t>Choc. Xtreme Blizzard Cake, 8”, 1/8 slice***</t>
  </si>
  <si>
    <t>Burgers</t>
  </si>
  <si>
    <t>1/4 lb. Bacon Cheese GrillBurger™</t>
  </si>
  <si>
    <t>1/2 lb. FlameThrower® GrillBurger</t>
  </si>
  <si>
    <t>1/4 lb. Mushroom Swiss GrillBurger</t>
  </si>
  <si>
    <t>1/2 lb. GrillBurger with Cheese</t>
  </si>
  <si>
    <t>1/4 lb. GrillBurger with Cheese</t>
  </si>
  <si>
    <t>Original Cheeseburger</t>
  </si>
  <si>
    <t>Baskets</t>
  </si>
  <si>
    <t>Original Double Cheeseburger</t>
  </si>
  <si>
    <t>Chick. Strip Basket - 4pc w/ Country Gravy</t>
  </si>
  <si>
    <t>Chick. Strip Basket - 6pc w/ Country Gravy</t>
  </si>
  <si>
    <t>Chicken Quesadilla Basket</t>
  </si>
  <si>
    <t>Veggie Quesadilla Basket</t>
  </si>
  <si>
    <t>Popcorn Shrimp Basket</t>
  </si>
  <si>
    <t>Iron Grilled Sandwiches</t>
  </si>
  <si>
    <t>Iron Grilled Turkey Sandwich</t>
  </si>
  <si>
    <t>Iron Grilled Classic Club Sandwich</t>
  </si>
  <si>
    <t>Iron Grilled Supreme BLT Sandwich</t>
  </si>
  <si>
    <t>Iron Grilled Cheese Sandwich</t>
  </si>
  <si>
    <t>Banana Cream Pie Blizzard - Small</t>
  </si>
  <si>
    <t>Banana Cream Pie Blizzard - Medium</t>
  </si>
  <si>
    <t>Banana Cream Pie Blizzard - Large</t>
  </si>
  <si>
    <t>Banana Split Blizzard - Mini</t>
  </si>
  <si>
    <t>Banana Split Blizzard - Small</t>
  </si>
  <si>
    <t>Banana Split Blizzard - Medium</t>
  </si>
  <si>
    <t>Banana Split Blizzard - Large</t>
  </si>
  <si>
    <t>Butterfinger® Blizzard - Mini</t>
  </si>
  <si>
    <t>Butterfinger Blizzard - Small</t>
  </si>
  <si>
    <t>Butterfinger Blizzard - Medium</t>
  </si>
  <si>
    <t>Flour Tortilla (burrito)</t>
  </si>
  <si>
    <t>Flour Tortilla (taco)</t>
  </si>
  <si>
    <t>Soft Corn Tortilla</t>
  </si>
  <si>
    <t>Crispy Taco Shell</t>
  </si>
  <si>
    <t>Cilantro-Lime Rice</t>
  </si>
  <si>
    <t>Black Beans</t>
  </si>
  <si>
    <t>Pinto Beans</t>
  </si>
  <si>
    <t>Fajita Vegetables</t>
  </si>
  <si>
    <t>Barbacoa</t>
  </si>
  <si>
    <t>Carnitas</t>
  </si>
  <si>
    <t>Steak</t>
  </si>
  <si>
    <t>Fresh Tomato Salsa</t>
  </si>
  <si>
    <t>Green Tomatillo Salsa</t>
  </si>
  <si>
    <t>Roasted Chili - Corn Salsa</t>
  </si>
  <si>
    <t>Red Tomatillo Salsa</t>
  </si>
  <si>
    <t>Cheese</t>
  </si>
  <si>
    <t>Sour Cream</t>
  </si>
  <si>
    <t>Guacamole</t>
  </si>
  <si>
    <t>Romaine Lettuce (salad)</t>
  </si>
  <si>
    <t>Romaine Lettuce (tacos)</t>
  </si>
  <si>
    <t>Chips</t>
  </si>
  <si>
    <t>Vinaigrette</t>
  </si>
  <si>
    <t>Vanilla Cone - Kids’</t>
  </si>
  <si>
    <t>Vanilla Cone - Small</t>
  </si>
  <si>
    <t>Vanilla Cone - Medium</t>
  </si>
  <si>
    <t>Vanilla Cone - Large</t>
  </si>
  <si>
    <t>Chocolate Cone - Kids’</t>
  </si>
  <si>
    <t>Chocolate Cone - Small</t>
  </si>
  <si>
    <t>Chocolate Cone - Medium</t>
  </si>
  <si>
    <t>Chocolate Cone - Large</t>
  </si>
  <si>
    <t>Dipped Cone, Chocolate - Kids’ ***</t>
  </si>
  <si>
    <t>Dipped Cone, Chocolate - Small ***</t>
  </si>
  <si>
    <t>Dipped Cone, Chocolate - Medium</t>
  </si>
  <si>
    <t>Dipped Cone, Chocolate - Large ***</t>
  </si>
  <si>
    <t>Cones</t>
  </si>
  <si>
    <t>Sundaes</t>
  </si>
  <si>
    <t>Sundae, Banana - Small</t>
  </si>
  <si>
    <t>Sundae, Banana - Medium</t>
  </si>
  <si>
    <t>Sundae, Banana - Large</t>
  </si>
  <si>
    <t>Sundae, Caramel - Small</t>
  </si>
  <si>
    <t>Sundae, Caramel - Medium</t>
  </si>
  <si>
    <t>Sundae, Caramel - Large</t>
  </si>
  <si>
    <t>Sundae, Cherry - Small</t>
  </si>
  <si>
    <t>Sundae, Cherry - Medium</t>
  </si>
  <si>
    <t>Sundae, Cherry - Large</t>
  </si>
  <si>
    <t>Sundae, Chocolate - Small</t>
  </si>
  <si>
    <t>Sundae, Chocolate - Medium</t>
  </si>
  <si>
    <t>Sundae, Chocolate - Large</t>
  </si>
  <si>
    <t>Sundae, Hot Fudge - Small</t>
  </si>
  <si>
    <t>Sundae, Hot Fudge - Medium</t>
  </si>
  <si>
    <t>Sundae, Hot Fudge - Large</t>
  </si>
  <si>
    <t>Sundae, Marshmallow - Small</t>
  </si>
  <si>
    <t>Sundae, Marshmallow - Medium</t>
  </si>
  <si>
    <t>Sundae, Marshmallow - Large</t>
  </si>
  <si>
    <t>Sundae, Peanut Butter - Small</t>
  </si>
  <si>
    <t>Sundae, Peanut Butter - Medium</t>
  </si>
  <si>
    <t>Sundae, Peanut Butter - Large</t>
  </si>
  <si>
    <t>Sundae, Pineapple - Small</t>
  </si>
  <si>
    <t>Sundae, Pineapple - Medium</t>
  </si>
  <si>
    <t>Multigrain Oatmeal</t>
  </si>
  <si>
    <t>Roasted nut topping</t>
  </si>
  <si>
    <t>Mixed fruit blend</t>
  </si>
  <si>
    <t>Cinnamon Brown Sugar</t>
  </si>
  <si>
    <t>Yogurt Parfait</t>
  </si>
  <si>
    <t>Yogurt Parfait with chocolate Cookie Crumbs</t>
  </si>
  <si>
    <t>Yogurt Parfait with granola</t>
  </si>
  <si>
    <t>Hash Browns</t>
  </si>
  <si>
    <t>Drinks</t>
  </si>
  <si>
    <t>TruMoo Lowfat White Milk</t>
  </si>
  <si>
    <t>TruMoo Lowfat Chocolate Milk</t>
  </si>
  <si>
    <t>Juicy Juice Apple Juice</t>
  </si>
  <si>
    <t>Diet Coke, Small Coke</t>
  </si>
  <si>
    <t>Sprite, Small Cup</t>
  </si>
  <si>
    <t>Coca-Cola, Small Cup</t>
  </si>
  <si>
    <t>Minute Maid Light lemonade, Small Cup</t>
  </si>
  <si>
    <t>Hi-C Flashin Fruit Punch, Small Cup</t>
  </si>
  <si>
    <t>Barq's Root Beer, small Cup</t>
  </si>
  <si>
    <t>Fants Orange, Small Cup</t>
  </si>
  <si>
    <t>Pibb Xtra, Small Cup</t>
  </si>
  <si>
    <t>Coke Zero, Small Cup</t>
  </si>
  <si>
    <t>Dr.Pepper, Small Cup</t>
  </si>
  <si>
    <t>Brewed Unsweetened Iced Tea</t>
  </si>
  <si>
    <t>Brewed Sweetened Iced Tea</t>
  </si>
  <si>
    <t>Wild Berry Tea, Small Cup</t>
  </si>
  <si>
    <t>Nestle Pure Life Bottled Water</t>
  </si>
  <si>
    <t>All Natural Lemonade, Small Cup</t>
  </si>
  <si>
    <t>Wild Berry Lemonade, Small Cup</t>
  </si>
  <si>
    <t>Iced Tea-Sweetened</t>
  </si>
  <si>
    <t xml:space="preserve">Iced Tea-Unsweetend </t>
  </si>
  <si>
    <t>Chick-fil-A Lemonade</t>
  </si>
  <si>
    <t>Coca-Cola</t>
  </si>
  <si>
    <t>Diet Coke</t>
  </si>
  <si>
    <t>Dr.Pepper</t>
  </si>
  <si>
    <t>DASANI Bottled Water</t>
  </si>
  <si>
    <t>Simply Orange Juice</t>
  </si>
  <si>
    <t>100% Colombian Coffe</t>
  </si>
  <si>
    <t>Desserts</t>
  </si>
  <si>
    <t>Chocolate Milkshake</t>
  </si>
  <si>
    <t>Cookies and Cream Milkshake</t>
  </si>
  <si>
    <t>Strawberry Milkshake</t>
  </si>
  <si>
    <t>Vanilla Milkshake</t>
  </si>
  <si>
    <t>Chick-fil-A Cheesecake</t>
  </si>
  <si>
    <t>Chick-fil-A Lemon Pie</t>
  </si>
  <si>
    <t>Fudge Nut Brownie</t>
  </si>
  <si>
    <t>Icedream</t>
  </si>
  <si>
    <t>tortilla Strips</t>
  </si>
  <si>
    <t>Garlic and Butter Croutons</t>
  </si>
  <si>
    <t>Harvest Nut Granola</t>
  </si>
  <si>
    <t>Honey Roasted Sunflower Kernels</t>
  </si>
  <si>
    <t>Roasted Pecans</t>
  </si>
  <si>
    <t>Pomegranate Vinaigrette Dressing</t>
  </si>
  <si>
    <t>Seasoned Tortilla Strips</t>
  </si>
  <si>
    <t>Creamy Red Jalapeno Dressing</t>
  </si>
  <si>
    <t>Avocado Ranch Dressing</t>
  </si>
  <si>
    <t>Gourmet Croutons</t>
  </si>
  <si>
    <t>Lemon Garlic Caesar Dressing</t>
  </si>
  <si>
    <t>Classic Ranch</t>
  </si>
  <si>
    <t>Light Classic Ranch</t>
  </si>
  <si>
    <t>Italian Vinaigrette</t>
  </si>
  <si>
    <t>Fat Free French</t>
  </si>
  <si>
    <t>Thousand Island</t>
  </si>
  <si>
    <t>Barbecue Sauce</t>
  </si>
  <si>
    <t>Sweet and Sour Sauce</t>
  </si>
  <si>
    <t>Honey Mustard Sauce</t>
  </si>
  <si>
    <t>Heartland Ranch Dipping Sauce</t>
  </si>
  <si>
    <t>http://www.chick-fil-a.com/Food/Menu</t>
  </si>
  <si>
    <t>http://www.steaknshake.com/media/pdf/Feb2011_NutritionalFacts.pdf</t>
  </si>
  <si>
    <t>Banana Cream Pie Blizzard - Mini</t>
  </si>
  <si>
    <t>Spicy Chicken Go Wrap</t>
  </si>
  <si>
    <t>Sides</t>
  </si>
  <si>
    <t>Apple Slices</t>
  </si>
  <si>
    <t>Plain Baked Potato</t>
  </si>
  <si>
    <t>Sour Cream &amp; Chives Baked Potato</t>
  </si>
  <si>
    <t>Small Chili</t>
  </si>
  <si>
    <t>Large Chili</t>
  </si>
  <si>
    <t>Value Natural-Cut Fries</t>
  </si>
  <si>
    <t>Small Natural-Cut Fries</t>
  </si>
  <si>
    <t>Medium Natural-Cut Fries</t>
  </si>
  <si>
    <t>Large Natural-Cut Fries</t>
  </si>
  <si>
    <t>Chicken Nuggets</t>
  </si>
  <si>
    <t>4 Piece Kids Meal Chicken Nuggets</t>
  </si>
  <si>
    <t>5 Piece chicken Nuggets</t>
  </si>
  <si>
    <t>10 Piece Chicken Nuggets</t>
  </si>
  <si>
    <t>Chocolate Frosty, Small</t>
  </si>
  <si>
    <t>Vanilla Frosty, Small</t>
  </si>
  <si>
    <t>Chocolate Frosty Shake, Small</t>
  </si>
  <si>
    <t>Chocolate Frosty Shake, Large</t>
  </si>
  <si>
    <t>Strawberry Frosty Shake, Small</t>
  </si>
  <si>
    <t>Strawberry Frosty Shake, Large</t>
  </si>
  <si>
    <t>Vanilla Bean Frosty Shake, Small</t>
  </si>
  <si>
    <t>Vanilla Bean Frosty Shake, large</t>
  </si>
  <si>
    <t>Caramel Frosty Shake, small</t>
  </si>
  <si>
    <t>Caramel Frosty Shake, Large</t>
  </si>
  <si>
    <t>Wild Berry Frosty Shake, Small</t>
  </si>
  <si>
    <t>Wild Berry Frosty Shake, Large</t>
  </si>
  <si>
    <t>Oreo Frosty Parfait</t>
  </si>
  <si>
    <t>Caramel Apple Parfait</t>
  </si>
  <si>
    <t>Chicken</t>
  </si>
  <si>
    <t>Chick-fil-A Chicken Sandwich</t>
  </si>
  <si>
    <t>Chick-fil-A Deluxe Chicken Sandwich</t>
  </si>
  <si>
    <t>Chick-fil-A Spicy Chicken Sandwich</t>
  </si>
  <si>
    <t>Spicy Chicken Sandwich Deluxe</t>
  </si>
  <si>
    <t>Chargrilled Chicken Sandwich</t>
  </si>
  <si>
    <t>Chargrilled Chicken Club Sandwich</t>
  </si>
  <si>
    <t>Chick-fil-A Nuggets</t>
  </si>
  <si>
    <t>Chick-fil-A Chick-n-Strips</t>
  </si>
  <si>
    <t>Chick-fil-A Chicken Salad Sandwich</t>
  </si>
  <si>
    <t>Salads And Wraps</t>
  </si>
  <si>
    <t>Chargrilled Chicken Cool Wrap</t>
  </si>
  <si>
    <t>Chicken Caesar Cool wrap</t>
  </si>
  <si>
    <t>Spicy Chicken Cool Wrap</t>
  </si>
  <si>
    <t>Chargrilled &amp; Fruit Salad</t>
  </si>
  <si>
    <t>Chargrilled Chicken Garden Salad</t>
  </si>
  <si>
    <t>Chick-fil-A Chick-n-Strips Salad</t>
  </si>
  <si>
    <t>Southwest Chargrilled Salad</t>
  </si>
  <si>
    <t>Side Items</t>
  </si>
  <si>
    <t>Chick-fil-A Waffle Potato Fries</t>
  </si>
  <si>
    <t>Carrot and Raisin Salad</t>
  </si>
  <si>
    <t>Chicken Salad Cup</t>
  </si>
  <si>
    <t>Chicken tortilla Soup</t>
  </si>
  <si>
    <t>Cole Slaw</t>
  </si>
  <si>
    <t>Fruit Cup</t>
  </si>
  <si>
    <t>Side Salad</t>
  </si>
  <si>
    <t>Chick-fil-A Chicken Biscuit</t>
  </si>
  <si>
    <t>Plain Biscuit</t>
  </si>
  <si>
    <t>Bacon, Egg, and Cheese biscuit</t>
  </si>
  <si>
    <t>Sausage, Egg, and Cheese biscuit</t>
  </si>
  <si>
    <t>Chick-fil-A Spicy Chicken biscuit</t>
  </si>
  <si>
    <t>Chick-fil-a Chick-n-Minis</t>
  </si>
  <si>
    <t>Chicken, Egg, and Cheese on sunflower Multigrain Bagel</t>
  </si>
  <si>
    <t>Cinnamon Cluster</t>
  </si>
  <si>
    <t>Chicken Breakfast Burrito</t>
  </si>
  <si>
    <t>Sausage Breakfast Burrito</t>
  </si>
  <si>
    <t>Source:</t>
  </si>
  <si>
    <t>http://www.deltaco.com/nutrition.html</t>
  </si>
  <si>
    <t>Last Accessed:</t>
  </si>
  <si>
    <t>Food item</t>
  </si>
  <si>
    <t>Total Calories(kcal)</t>
  </si>
  <si>
    <t>Saturated Fat (g/serving)</t>
  </si>
  <si>
    <t>Fiber(g/serving)</t>
  </si>
  <si>
    <t>Protein(g/serving)</t>
  </si>
  <si>
    <t>Sodium(g/serving)</t>
  </si>
  <si>
    <t>Breakfast</t>
  </si>
  <si>
    <t>1/2 lb. Steak &amp; Egg Burrito</t>
  </si>
  <si>
    <t>1/2 lb. Sausage &amp; Egg Burrito</t>
  </si>
  <si>
    <t>Egg and Cheese Burrito</t>
  </si>
  <si>
    <t>Bacon Breakfast Burrito</t>
  </si>
  <si>
    <t>Breakfast Burrito</t>
  </si>
  <si>
    <t>Bacon, Egg, and Cheese Biscuit Sandwhich</t>
  </si>
  <si>
    <t>Sausage, Egg, and Cheese Biscuit Sandwhich</t>
  </si>
  <si>
    <t>Bacon, Egg, and Cheese Muffin Sandwhich</t>
  </si>
  <si>
    <t>Sausage, Egg, and Cheese Muffin Sandwhich</t>
  </si>
  <si>
    <t>Bacon &amp; Egg Quesdilla</t>
  </si>
  <si>
    <t>Sausage Biscuit Sandwhich</t>
  </si>
  <si>
    <t>5-piece Hash Brown Sticks</t>
  </si>
  <si>
    <t>8-piece Hash Brown Sticks</t>
  </si>
  <si>
    <t>Tacos</t>
  </si>
  <si>
    <t>Source</t>
  </si>
  <si>
    <t>Last Assessed</t>
  </si>
  <si>
    <t>http://www.wendys.com/food/NutritionLanding.jsp</t>
  </si>
  <si>
    <t>Food Item</t>
  </si>
  <si>
    <t>Saturated Fat(g/serving)</t>
  </si>
  <si>
    <t>Salads</t>
  </si>
  <si>
    <t>Apple Pecan Chicken Salad</t>
  </si>
  <si>
    <t>Baja Salad</t>
  </si>
  <si>
    <t>Baja Salad Half Size</t>
  </si>
  <si>
    <t>Apple Pecan Chicken Salad Half Size</t>
  </si>
  <si>
    <t>BLT Cobb Salad</t>
  </si>
  <si>
    <t>BLT Cobb Salad Half Size</t>
  </si>
  <si>
    <t>Spicy Chicken Caesar Salad</t>
  </si>
  <si>
    <t>Spicy Chicken Caesar Salad Half Size</t>
  </si>
  <si>
    <t>Garden Side Salad</t>
  </si>
  <si>
    <t>Caesar Side Salad</t>
  </si>
  <si>
    <t>Sandwhiches</t>
  </si>
  <si>
    <t>Jr. Hamburger</t>
  </si>
  <si>
    <t>Jr. Cheeseburger</t>
  </si>
  <si>
    <t>Jr. Bacon cheeseburger</t>
  </si>
  <si>
    <t>Jr. Cheeseburger Deluxe</t>
  </si>
  <si>
    <t>Cheesey Cheddarburger</t>
  </si>
  <si>
    <t>Double Stack</t>
  </si>
  <si>
    <t>Hamburger, Kids Meal</t>
  </si>
  <si>
    <t>Cheeseburger, Kids Meal</t>
  </si>
  <si>
    <t>The "w"</t>
  </si>
  <si>
    <t>1/4 lb. Single</t>
  </si>
  <si>
    <t>1/2 lb Double</t>
  </si>
  <si>
    <t>3/4 lb. Triple</t>
  </si>
  <si>
    <t xml:space="preserve"> Baconator Single</t>
  </si>
  <si>
    <t>Baconator Double</t>
  </si>
  <si>
    <t>Bacon Deluxe single</t>
  </si>
  <si>
    <t>Bacon Deluxe Double</t>
  </si>
  <si>
    <t>Ultimate Chicken Grill Sandwhich</t>
  </si>
  <si>
    <t>Spicy Chicken fillet Sandwhich</t>
  </si>
  <si>
    <t>Homestyle Chicken Fillet Sandwhich</t>
  </si>
  <si>
    <t>Asiago Ranch Club w. Homestyle chicken</t>
  </si>
  <si>
    <t>Asiago Ranch Club w. Ultimate Chicken Grill</t>
  </si>
  <si>
    <t>Asiago Ranch Club w. Spicy Chicken</t>
  </si>
  <si>
    <t>Monterey Ranch Crispy Chicken Sandwhich</t>
  </si>
  <si>
    <t>Crispy chicken Sandwhich</t>
  </si>
  <si>
    <t>Crispy chicken Sanwhich, Kids Meal</t>
  </si>
  <si>
    <t>Crispy Chickem Caesar Wrap</t>
  </si>
  <si>
    <t>Grilled Chicken Go Wrap</t>
  </si>
  <si>
    <t>Homestyle Chicken Go Wrap</t>
  </si>
  <si>
    <t>Fiber/500 kcal</t>
  </si>
  <si>
    <t>Prot/500kcal</t>
  </si>
  <si>
    <t>Na/500 kcal</t>
  </si>
  <si>
    <t>%SF</t>
  </si>
  <si>
    <t>cells of this color are inputs</t>
  </si>
  <si>
    <t>Fiber (g/100 kcal)</t>
  </si>
  <si>
    <t>Protein g/100kcal</t>
  </si>
  <si>
    <t>Sodium (mg/100kcal)</t>
  </si>
  <si>
    <t>Saturated Fat % Calories</t>
  </si>
  <si>
    <t>LOW/LOW</t>
  </si>
  <si>
    <t>LOW/MED</t>
  </si>
  <si>
    <t>LOW/HIGH</t>
  </si>
  <si>
    <t>MED/LOW</t>
  </si>
  <si>
    <t>MED/MED</t>
  </si>
  <si>
    <t>MED/HIGH</t>
  </si>
  <si>
    <t>HIGH/LOW</t>
  </si>
  <si>
    <t>HIGH/MED</t>
  </si>
  <si>
    <t>HIGH/HIGH</t>
  </si>
  <si>
    <t>Customizable Parameters:</t>
  </si>
  <si>
    <t>Sodium</t>
  </si>
  <si>
    <t>LOW</t>
  </si>
  <si>
    <t>mg/100kcal</t>
  </si>
  <si>
    <t>MED</t>
  </si>
  <si>
    <t>HIGH</t>
  </si>
  <si>
    <t>&gt; medium</t>
  </si>
  <si>
    <t>Cart 1</t>
  </si>
  <si>
    <t>Fiber</t>
  </si>
  <si>
    <t>Protein</t>
  </si>
  <si>
    <t>servings</t>
  </si>
  <si>
    <t>serving size</t>
  </si>
  <si>
    <t xml:space="preserve">total </t>
  </si>
  <si>
    <t>Items</t>
  </si>
  <si>
    <t>g/100kcal</t>
  </si>
  <si>
    <t>#</t>
  </si>
  <si>
    <t>kcal</t>
  </si>
  <si>
    <t>fiber (g)</t>
  </si>
  <si>
    <t>protein (g)</t>
  </si>
  <si>
    <t>Saturated Fat</t>
  </si>
  <si>
    <t>%</t>
  </si>
  <si>
    <t>average</t>
  </si>
  <si>
    <t>Cart 2</t>
  </si>
  <si>
    <t>Variables</t>
  </si>
  <si>
    <t>Show Cart 1 Average</t>
  </si>
  <si>
    <t>Show Cart 2 Average</t>
  </si>
  <si>
    <t>Burger Average</t>
  </si>
  <si>
    <t>Chicken/fish Average</t>
  </si>
  <si>
    <t>How to do sequential orders in app (subway, chipotle, pizza)? - do a prompt for what they'd like to see rather than comparing items</t>
  </si>
  <si>
    <t>Chili Con Carne</t>
  </si>
  <si>
    <t>*Most sandwiches are on oat or wheat bread with lettuce, tomato, green pepper, red onion, and cucumber with no sauce or cheese</t>
  </si>
  <si>
    <t>Have preset ones or "create your own" button (Like website)</t>
  </si>
  <si>
    <t>Calculator like this http://www.chipotle.com/en-US/menu/nutrition_calculator/nutrition_calculator.aspx</t>
  </si>
  <si>
    <t>Listed per slice</t>
  </si>
  <si>
    <t>Interface will need to specify size and/or crust type, then toppings? Especially for pizza hut</t>
  </si>
  <si>
    <t>A lot to navigate - what if you don't know what section the thing you're looking for is in?</t>
  </si>
  <si>
    <t>Summaries</t>
  </si>
  <si>
    <t>Not averages</t>
  </si>
  <si>
    <t>73-81</t>
  </si>
  <si>
    <t>83-84</t>
  </si>
  <si>
    <t>86-92</t>
  </si>
  <si>
    <t>94-100</t>
  </si>
  <si>
    <t>102-105</t>
  </si>
  <si>
    <t>107-109</t>
  </si>
  <si>
    <t>111-114</t>
  </si>
  <si>
    <t>116-129</t>
  </si>
  <si>
    <t>131-133</t>
  </si>
  <si>
    <t>135-150</t>
  </si>
  <si>
    <t>152-163</t>
  </si>
  <si>
    <t>165-174</t>
  </si>
  <si>
    <t>176-199</t>
  </si>
  <si>
    <t>201-224</t>
  </si>
  <si>
    <t>226-245</t>
  </si>
  <si>
    <t>247-253</t>
  </si>
  <si>
    <t>255-261</t>
  </si>
  <si>
    <t>263-270</t>
  </si>
  <si>
    <t>272-280</t>
  </si>
  <si>
    <t>282-286</t>
  </si>
  <si>
    <t>288-294</t>
  </si>
  <si>
    <t>296-301</t>
  </si>
  <si>
    <t>Average kcal per item</t>
  </si>
  <si>
    <t xml:space="preserve">Will need to have group on mouseover? </t>
  </si>
  <si>
    <t>How can we know where to put the words so they all fit</t>
  </si>
  <si>
    <t>Menu Summary</t>
  </si>
  <si>
    <t>Artisan Breads Summary</t>
  </si>
  <si>
    <t>Specialty Bread Summary</t>
  </si>
  <si>
    <t>Bagel Summary</t>
  </si>
  <si>
    <t>Cream Cheese Spreads Summary</t>
  </si>
  <si>
    <t>Artisan Pastries Summary</t>
  </si>
  <si>
    <t>Brownies and Cookies Summary</t>
  </si>
  <si>
    <t>Cakes and Muffins Summary</t>
  </si>
  <si>
    <t>Scones Summary</t>
  </si>
  <si>
    <t>Specialty Pastries Summary</t>
  </si>
  <si>
    <t>Sweet Rolls Summary</t>
  </si>
  <si>
    <t>Baked Egg Souffles Summary</t>
  </si>
  <si>
    <t>Grilled Breakfast Sandwiches Summary</t>
  </si>
  <si>
    <t>Breakfast Favorites Summary</t>
  </si>
  <si>
    <t>Soups &amp; More Summary</t>
  </si>
  <si>
    <t>Need to have select and compare options for foods from different sections</t>
  </si>
  <si>
    <t>Hot Panini Summary (Full)</t>
  </si>
  <si>
    <t>Signature Sandwiches Summary (Full)</t>
  </si>
  <si>
    <t>Café Sandwiches Summary (Full)</t>
  </si>
  <si>
    <t>Hand-Tossed Salads Summary (Full, Dressings Included)</t>
  </si>
  <si>
    <t>Panera Kids Summary</t>
  </si>
  <si>
    <t>Side Items Summary</t>
  </si>
  <si>
    <t>**Side items - visual motivation to choose certain sides (every menu order comes with this decision)</t>
  </si>
  <si>
    <t>Drinks Summary</t>
  </si>
  <si>
    <t>*Search by "menu category" instead of restaurant - viable?</t>
  </si>
  <si>
    <t>Whopper Sandwiches</t>
  </si>
  <si>
    <t>Chicken, Fish, Veggie, and Kids</t>
  </si>
  <si>
    <t>BK Garden Salads</t>
  </si>
  <si>
    <t>Condiments?</t>
  </si>
  <si>
    <t>Not all menus have same subsections - sandwiches&gt;chicken section and burger section so you can compare and see why chicken's better</t>
  </si>
  <si>
    <t>Roast Beef</t>
  </si>
  <si>
    <t>Chopped Side Salad</t>
  </si>
  <si>
    <t>Fiber(g/serving)</t>
    <phoneticPr fontId="3" type="noConversion"/>
  </si>
  <si>
    <t>Type</t>
    <phoneticPr fontId="19" type="noConversion"/>
  </si>
  <si>
    <r>
      <t>Frosty</t>
    </r>
    <r>
      <rPr>
        <sz val="11"/>
        <color theme="1"/>
        <rFont val="宋体"/>
        <family val="2"/>
        <scheme val="minor"/>
      </rPr>
      <t xml:space="preserve"> Treats</t>
    </r>
    <phoneticPr fontId="1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</si>
</sst>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"/>
  </numFmts>
  <fonts count="38" x14ac:knownFonts="1">
    <font>
      <sz val="11"/>
      <color theme="1"/>
      <name val="宋体"/>
      <family val="2"/>
      <scheme val="minor"/>
    </font>
    <font>
      <sz val="12"/>
      <color theme="1"/>
      <name val="宋体"/>
      <family val="2"/>
      <charset val="134"/>
      <scheme val="minor"/>
    </font>
    <font>
      <vertAlign val="superscript"/>
      <sz val="11"/>
      <color theme="1"/>
      <name val="宋体"/>
      <family val="2"/>
      <scheme val="minor"/>
    </font>
    <font>
      <sz val="8"/>
      <name val="Verdana"/>
    </font>
    <font>
      <sz val="11"/>
      <color indexed="8"/>
      <name val="Calibri"/>
      <family val="2"/>
    </font>
    <font>
      <sz val="10"/>
      <name val="Calibri"/>
    </font>
    <font>
      <sz val="10"/>
      <color indexed="8"/>
      <name val="Calibri"/>
    </font>
    <font>
      <sz val="11"/>
      <color theme="1"/>
      <name val="宋体"/>
      <family val="2"/>
      <scheme val="minor"/>
    </font>
    <font>
      <sz val="11"/>
      <color rgb="FF3F3F76"/>
      <name val="宋体"/>
      <family val="2"/>
      <scheme val="minor"/>
    </font>
    <font>
      <i/>
      <sz val="11"/>
      <color rgb="FF7F7F7F"/>
      <name val="宋体"/>
      <family val="2"/>
      <scheme val="minor"/>
    </font>
    <font>
      <b/>
      <sz val="11"/>
      <color theme="1"/>
      <name val="宋体"/>
      <family val="2"/>
      <scheme val="minor"/>
    </font>
    <font>
      <sz val="11"/>
      <color theme="0"/>
      <name val="宋体"/>
      <family val="2"/>
      <scheme val="minor"/>
    </font>
    <font>
      <sz val="10"/>
      <name val="Arial"/>
      <family val="2"/>
    </font>
    <font>
      <sz val="10"/>
      <name val="Arial"/>
    </font>
    <font>
      <b/>
      <sz val="9"/>
      <color indexed="81"/>
      <name val="Tahoma"/>
      <charset val="1"/>
    </font>
    <font>
      <sz val="9"/>
      <color indexed="81"/>
      <name val="Tahoma"/>
      <charset val="1"/>
    </font>
    <font>
      <u/>
      <sz val="11"/>
      <color theme="10"/>
      <name val="宋体"/>
      <family val="2"/>
      <scheme val="minor"/>
    </font>
    <font>
      <sz val="22"/>
      <color theme="1"/>
      <name val="Calibri (主题正文)"/>
      <charset val="134"/>
    </font>
    <font>
      <sz val="22"/>
      <name val="Calibri (主题正文)"/>
      <charset val="134"/>
    </font>
    <font>
      <sz val="9"/>
      <name val="宋体"/>
      <family val="2"/>
      <scheme val="minor"/>
    </font>
    <font>
      <u/>
      <sz val="11"/>
      <color theme="11"/>
      <name val="宋体"/>
      <family val="2"/>
      <scheme val="minor"/>
    </font>
    <font>
      <b/>
      <sz val="12"/>
      <color indexed="8"/>
      <name val="ËÎÌå"/>
      <family val="2"/>
      <charset val="134"/>
    </font>
    <font>
      <b/>
      <sz val="18"/>
      <color indexed="56"/>
      <name val="ËÎÌå"/>
      <family val="2"/>
      <charset val="134"/>
    </font>
    <font>
      <b/>
      <sz val="15"/>
      <color indexed="56"/>
      <name val="ËÎÌå"/>
      <family val="2"/>
      <charset val="134"/>
    </font>
    <font>
      <b/>
      <sz val="13"/>
      <color indexed="56"/>
      <name val="ËÎÌå"/>
      <family val="2"/>
      <charset val="134"/>
    </font>
    <font>
      <b/>
      <sz val="11"/>
      <color indexed="56"/>
      <name val="ËÎÌå"/>
      <family val="2"/>
      <charset val="134"/>
    </font>
    <font>
      <sz val="12"/>
      <color indexed="8"/>
      <name val="ËÎÌå"/>
      <family val="2"/>
      <charset val="134"/>
    </font>
    <font>
      <b/>
      <sz val="12"/>
      <color indexed="52"/>
      <name val="ËÎÌå"/>
      <family val="2"/>
      <charset val="134"/>
    </font>
    <font>
      <b/>
      <sz val="12"/>
      <color indexed="9"/>
      <name val="ËÎÌå"/>
      <family val="2"/>
      <charset val="134"/>
    </font>
    <font>
      <sz val="12"/>
      <color indexed="14"/>
      <name val="ËÎÌå"/>
      <family val="2"/>
      <charset val="134"/>
    </font>
    <font>
      <sz val="12"/>
      <color indexed="10"/>
      <name val="ËÎÌå"/>
      <family val="2"/>
      <charset val="134"/>
    </font>
    <font>
      <sz val="12"/>
      <color indexed="9"/>
      <name val="ËÎÌå"/>
      <family val="2"/>
      <charset val="134"/>
    </font>
    <font>
      <sz val="12"/>
      <color indexed="52"/>
      <name val="ËÎÌå"/>
      <family val="2"/>
      <charset val="134"/>
    </font>
    <font>
      <b/>
      <sz val="12"/>
      <color indexed="63"/>
      <name val="ËÎÌå"/>
      <family val="2"/>
      <charset val="134"/>
    </font>
    <font>
      <sz val="12"/>
      <color indexed="62"/>
      <name val="ËÎÌå"/>
      <family val="2"/>
      <charset val="134"/>
    </font>
    <font>
      <i/>
      <sz val="12"/>
      <color indexed="23"/>
      <name val="ËÎÌå"/>
      <family val="2"/>
      <charset val="134"/>
    </font>
    <font>
      <sz val="12"/>
      <color indexed="60"/>
      <name val="ËÎÌå"/>
      <family val="2"/>
      <charset val="134"/>
    </font>
    <font>
      <sz val="12"/>
      <color indexed="17"/>
      <name val="ËÎÌå"/>
      <family val="2"/>
      <charset val="134"/>
    </font>
  </fonts>
  <fills count="27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theme="2" tint="-9.9978637043366805E-2"/>
        <bgColor indexed="64"/>
      </patternFill>
    </fill>
    <fill>
      <gradientFill type="path">
        <stop position="0">
          <color theme="2" tint="-0.49803155613879818"/>
        </stop>
        <stop position="1">
          <color theme="0"/>
        </stop>
      </gradientFill>
    </fill>
    <fill>
      <gradientFill type="path">
        <stop position="0">
          <color theme="5"/>
        </stop>
        <stop position="1">
          <color theme="0"/>
        </stop>
      </gradientFill>
    </fill>
    <fill>
      <gradientFill type="path">
        <stop position="0">
          <color rgb="FF00B050"/>
        </stop>
        <stop position="1">
          <color theme="0"/>
        </stop>
      </gradientFill>
    </fill>
    <fill>
      <gradientFill degree="45">
        <stop position="0">
          <color rgb="FFFFFF99"/>
        </stop>
        <stop position="1">
          <color theme="0"/>
        </stop>
      </gradientFill>
    </fill>
    <fill>
      <patternFill patternType="solid">
        <fgColor theme="3" tint="0.59999389629810485"/>
        <bgColor indexed="64"/>
      </patternFill>
    </fill>
    <fill>
      <patternFill patternType="solid">
        <fgColor indexed="4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9"/>
      </patternFill>
    </fill>
    <fill>
      <patternFill patternType="solid">
        <fgColor indexed="31"/>
      </patternFill>
    </fill>
    <fill>
      <patternFill patternType="solid">
        <fgColor indexed="41"/>
      </patternFill>
    </fill>
    <fill>
      <patternFill patternType="solid">
        <fgColor indexed="45"/>
      </patternFill>
    </fill>
    <fill>
      <patternFill patternType="solid">
        <fgColor indexed="44"/>
      </patternFill>
    </fill>
    <fill>
      <patternFill patternType="solid">
        <fgColor indexed="46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29"/>
      </patternFill>
    </fill>
    <fill>
      <patternFill patternType="solid">
        <fgColor indexed="49"/>
      </patternFill>
    </fill>
    <fill>
      <patternFill patternType="solid">
        <fgColor indexed="62"/>
      </patternFill>
    </fill>
    <fill>
      <patternFill patternType="solid">
        <fgColor indexed="19"/>
      </patternFill>
    </fill>
    <fill>
      <patternFill patternType="solid">
        <fgColor indexed="36"/>
      </patternFill>
    </fill>
    <fill>
      <patternFill patternType="solid">
        <fgColor indexed="26"/>
      </patternFill>
    </fill>
    <fill>
      <patternFill patternType="solid">
        <fgColor indexed="42"/>
      </patternFill>
    </fill>
  </fills>
  <borders count="27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</borders>
  <cellStyleXfs count="98">
    <xf numFmtId="0" fontId="0" fillId="0" borderId="0"/>
    <xf numFmtId="0" fontId="8" fillId="2" borderId="9" applyNumberFormat="0" applyAlignment="0" applyProtection="0"/>
    <xf numFmtId="0" fontId="9" fillId="0" borderId="0" applyNumberFormat="0" applyFill="0" applyBorder="0" applyAlignment="0" applyProtection="0"/>
    <xf numFmtId="0" fontId="12" fillId="0" borderId="0"/>
    <xf numFmtId="0" fontId="13" fillId="0" borderId="0"/>
    <xf numFmtId="0" fontId="7" fillId="4" borderId="0" applyNumberFormat="0" applyFont="0" applyBorder="0" applyAlignment="0" applyProtection="0"/>
    <xf numFmtId="0" fontId="7" fillId="5" borderId="0" applyNumberFormat="0" applyFont="0" applyBorder="0" applyAlignment="0" applyProtection="0"/>
    <xf numFmtId="0" fontId="7" fillId="6" borderId="0" applyNumberFormat="0" applyFont="0" applyBorder="0" applyAlignment="0" applyProtection="0"/>
    <xf numFmtId="0" fontId="12" fillId="0" borderId="0"/>
    <xf numFmtId="0" fontId="7" fillId="7" borderId="0" applyNumberFormat="0" applyFont="0" applyBorder="0" applyAlignment="0" applyProtection="0"/>
    <xf numFmtId="0" fontId="16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1" fillId="0" borderId="0"/>
    <xf numFmtId="0" fontId="21" fillId="0" borderId="18" applyNumberFormat="0" applyFill="0" applyAlignment="0" applyProtection="0"/>
    <xf numFmtId="0" fontId="22" fillId="0" borderId="0" applyNumberFormat="0" applyFill="0" applyBorder="0" applyAlignment="0" applyProtection="0"/>
    <xf numFmtId="0" fontId="23" fillId="0" borderId="19" applyNumberFormat="0" applyFill="0" applyAlignment="0" applyProtection="0"/>
    <xf numFmtId="0" fontId="24" fillId="0" borderId="20" applyNumberFormat="0" applyFill="0" applyAlignment="0" applyProtection="0"/>
    <xf numFmtId="0" fontId="25" fillId="0" borderId="21" applyNumberFormat="0" applyFill="0" applyAlignment="0" applyProtection="0"/>
    <xf numFmtId="0" fontId="25" fillId="0" borderId="0" applyNumberFormat="0" applyFill="0" applyBorder="0" applyAlignment="0" applyProtection="0"/>
    <xf numFmtId="0" fontId="26" fillId="9" borderId="22" applyNumberFormat="0" applyFont="0" applyAlignment="0" applyProtection="0"/>
    <xf numFmtId="0" fontId="27" fillId="10" borderId="23" applyNumberFormat="0" applyAlignment="0" applyProtection="0"/>
    <xf numFmtId="0" fontId="28" fillId="11" borderId="24" applyNumberFormat="0" applyAlignment="0" applyProtection="0"/>
    <xf numFmtId="0" fontId="26" fillId="12" borderId="0" applyNumberFormat="0" applyBorder="0" applyAlignment="0" applyProtection="0"/>
    <xf numFmtId="0" fontId="26" fillId="10" borderId="0" applyNumberFormat="0" applyBorder="0" applyAlignment="0" applyProtection="0"/>
    <xf numFmtId="0" fontId="26" fillId="13" borderId="0" applyNumberFormat="0" applyBorder="0" applyAlignment="0" applyProtection="0"/>
    <xf numFmtId="0" fontId="26" fillId="12" borderId="0" applyNumberFormat="0" applyBorder="0" applyAlignment="0" applyProtection="0"/>
    <xf numFmtId="0" fontId="26" fillId="14" borderId="0" applyNumberFormat="0" applyBorder="0" applyAlignment="0" applyProtection="0"/>
    <xf numFmtId="0" fontId="26" fillId="10" borderId="0" applyNumberFormat="0" applyBorder="0" applyAlignment="0" applyProtection="0"/>
    <xf numFmtId="0" fontId="29" fillId="15" borderId="0" applyNumberFormat="0" applyBorder="0" applyAlignment="0" applyProtection="0"/>
    <xf numFmtId="0" fontId="30" fillId="0" borderId="0" applyNumberFormat="0" applyFill="0" applyBorder="0" applyAlignment="0" applyProtection="0"/>
    <xf numFmtId="0" fontId="26" fillId="16" borderId="0" applyNumberFormat="0" applyBorder="0" applyAlignment="0" applyProtection="0"/>
    <xf numFmtId="0" fontId="26" fillId="10" borderId="0" applyNumberFormat="0" applyBorder="0" applyAlignment="0" applyProtection="0"/>
    <xf numFmtId="0" fontId="26" fillId="13" borderId="0" applyNumberFormat="0" applyBorder="0" applyAlignment="0" applyProtection="0"/>
    <xf numFmtId="0" fontId="26" fillId="17" borderId="0" applyNumberFormat="0" applyBorder="0" applyAlignment="0" applyProtection="0"/>
    <xf numFmtId="0" fontId="26" fillId="16" borderId="0" applyNumberFormat="0" applyBorder="0" applyAlignment="0" applyProtection="0"/>
    <xf numFmtId="0" fontId="26" fillId="18" borderId="0" applyNumberFormat="0" applyBorder="0" applyAlignment="0" applyProtection="0"/>
    <xf numFmtId="0" fontId="31" fillId="19" borderId="0" applyNumberFormat="0" applyBorder="0" applyAlignment="0" applyProtection="0"/>
    <xf numFmtId="0" fontId="31" fillId="20" borderId="0" applyNumberFormat="0" applyBorder="0" applyAlignment="0" applyProtection="0"/>
    <xf numFmtId="0" fontId="31" fillId="13" borderId="0" applyNumberFormat="0" applyBorder="0" applyAlignment="0" applyProtection="0"/>
    <xf numFmtId="0" fontId="31" fillId="10" borderId="0" applyNumberFormat="0" applyBorder="0" applyAlignment="0" applyProtection="0"/>
    <xf numFmtId="0" fontId="31" fillId="21" borderId="0" applyNumberFormat="0" applyBorder="0" applyAlignment="0" applyProtection="0"/>
    <xf numFmtId="0" fontId="31" fillId="10" borderId="0" applyNumberFormat="0" applyBorder="0" applyAlignment="0" applyProtection="0"/>
    <xf numFmtId="0" fontId="32" fillId="0" borderId="25" applyNumberFormat="0" applyFill="0" applyAlignment="0" applyProtection="0"/>
    <xf numFmtId="0" fontId="31" fillId="22" borderId="0" applyNumberFormat="0" applyBorder="0" applyAlignment="0" applyProtection="0"/>
    <xf numFmtId="0" fontId="31" fillId="23" borderId="0" applyNumberFormat="0" applyBorder="0" applyAlignment="0" applyProtection="0"/>
    <xf numFmtId="0" fontId="31" fillId="13" borderId="0" applyNumberFormat="0" applyBorder="0" applyAlignment="0" applyProtection="0"/>
    <xf numFmtId="0" fontId="31" fillId="24" borderId="0" applyNumberFormat="0" applyBorder="0" applyAlignment="0" applyProtection="0"/>
    <xf numFmtId="0" fontId="31" fillId="21" borderId="0" applyNumberFormat="0" applyBorder="0" applyAlignment="0" applyProtection="0"/>
    <xf numFmtId="0" fontId="31" fillId="20" borderId="0" applyNumberFormat="0" applyBorder="0" applyAlignment="0" applyProtection="0"/>
    <xf numFmtId="0" fontId="33" fillId="10" borderId="26" applyNumberFormat="0" applyAlignment="0" applyProtection="0"/>
    <xf numFmtId="0" fontId="34" fillId="10" borderId="23" applyNumberFormat="0" applyAlignment="0" applyProtection="0"/>
    <xf numFmtId="0" fontId="35" fillId="0" borderId="0" applyNumberFormat="0" applyFill="0" applyBorder="0" applyAlignment="0" applyProtection="0"/>
    <xf numFmtId="0" fontId="36" fillId="25" borderId="0" applyNumberFormat="0" applyBorder="0" applyAlignment="0" applyProtection="0"/>
    <xf numFmtId="0" fontId="37" fillId="26" borderId="0" applyNumberFormat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  <xf numFmtId="0" fontId="20" fillId="0" borderId="0" applyNumberFormat="0" applyFill="0" applyBorder="0" applyAlignment="0" applyProtection="0"/>
  </cellStyleXfs>
  <cellXfs count="89">
    <xf numFmtId="0" fontId="0" fillId="0" borderId="0" xfId="0"/>
    <xf numFmtId="0" fontId="0" fillId="0" borderId="0" xfId="0" applyAlignment="1">
      <alignment horizontal="right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0" xfId="0" applyFill="1" applyBorder="1"/>
    <xf numFmtId="0" fontId="0" fillId="0" borderId="1" xfId="0" applyFill="1" applyBorder="1"/>
    <xf numFmtId="14" fontId="0" fillId="0" borderId="0" xfId="0" applyNumberFormat="1"/>
    <xf numFmtId="0" fontId="0" fillId="0" borderId="1" xfId="0" applyBorder="1"/>
    <xf numFmtId="0" fontId="0" fillId="0" borderId="0" xfId="0" applyFont="1" applyFill="1" applyBorder="1"/>
    <xf numFmtId="0" fontId="0" fillId="0" borderId="0" xfId="0" applyBorder="1"/>
    <xf numFmtId="14" fontId="0" fillId="0" borderId="1" xfId="0" applyNumberFormat="1" applyBorder="1"/>
    <xf numFmtId="0" fontId="0" fillId="0" borderId="5" xfId="0" applyBorder="1"/>
    <xf numFmtId="0" fontId="0" fillId="0" borderId="0" xfId="0" applyAlignment="1">
      <alignment horizontal="left" wrapText="1"/>
    </xf>
    <xf numFmtId="0" fontId="0" fillId="0" borderId="0" xfId="0" applyAlignment="1">
      <alignment horizontal="left"/>
    </xf>
    <xf numFmtId="0" fontId="5" fillId="0" borderId="0" xfId="0" applyFont="1" applyFill="1"/>
    <xf numFmtId="0" fontId="4" fillId="0" borderId="0" xfId="0" applyFont="1" applyFill="1"/>
    <xf numFmtId="14" fontId="4" fillId="0" borderId="0" xfId="0" applyNumberFormat="1" applyFont="1" applyFill="1"/>
    <xf numFmtId="0" fontId="5" fillId="0" borderId="6" xfId="0" applyFont="1" applyFill="1" applyBorder="1" applyAlignment="1">
      <alignment horizontal="center"/>
    </xf>
    <xf numFmtId="0" fontId="5" fillId="0" borderId="1" xfId="0" applyFont="1" applyFill="1" applyBorder="1" applyAlignment="1">
      <alignment horizontal="center"/>
    </xf>
    <xf numFmtId="0" fontId="5" fillId="0" borderId="1" xfId="0" applyFont="1" applyFill="1" applyBorder="1"/>
    <xf numFmtId="14" fontId="5" fillId="0" borderId="0" xfId="0" applyNumberFormat="1" applyFont="1" applyFill="1"/>
    <xf numFmtId="0" fontId="5" fillId="0" borderId="0" xfId="0" applyFont="1" applyFill="1" applyBorder="1"/>
    <xf numFmtId="176" fontId="5" fillId="0" borderId="0" xfId="0" applyNumberFormat="1" applyFont="1" applyFill="1"/>
    <xf numFmtId="0" fontId="5" fillId="0" borderId="0" xfId="0" applyFont="1" applyBorder="1"/>
    <xf numFmtId="0" fontId="6" fillId="0" borderId="0" xfId="0" applyFont="1" applyBorder="1"/>
    <xf numFmtId="0" fontId="6" fillId="0" borderId="0" xfId="0" applyFont="1"/>
    <xf numFmtId="14" fontId="5" fillId="0" borderId="0" xfId="0" applyNumberFormat="1" applyFont="1" applyBorder="1"/>
    <xf numFmtId="0" fontId="5" fillId="0" borderId="1" xfId="0" applyFont="1" applyBorder="1" applyAlignment="1">
      <alignment horizontal="center"/>
    </xf>
    <xf numFmtId="0" fontId="6" fillId="0" borderId="1" xfId="0" applyFont="1" applyBorder="1"/>
    <xf numFmtId="0" fontId="4" fillId="0" borderId="0" xfId="0" applyFont="1" applyBorder="1"/>
    <xf numFmtId="0" fontId="4" fillId="0" borderId="0" xfId="0" applyFont="1"/>
    <xf numFmtId="0" fontId="4" fillId="0" borderId="0" xfId="0" applyFont="1" applyFill="1" applyBorder="1"/>
    <xf numFmtId="0" fontId="4" fillId="0" borderId="1" xfId="0" applyFont="1" applyBorder="1"/>
    <xf numFmtId="49" fontId="5" fillId="0" borderId="0" xfId="0" applyNumberFormat="1" applyFont="1" applyBorder="1"/>
    <xf numFmtId="49" fontId="5" fillId="0" borderId="1" xfId="0" applyNumberFormat="1" applyFont="1" applyBorder="1" applyAlignment="1">
      <alignment horizontal="center"/>
    </xf>
    <xf numFmtId="49" fontId="5" fillId="0" borderId="1" xfId="0" applyNumberFormat="1" applyFont="1" applyFill="1" applyBorder="1"/>
    <xf numFmtId="49" fontId="5" fillId="0" borderId="0" xfId="0" applyNumberFormat="1" applyFont="1" applyFill="1" applyBorder="1"/>
    <xf numFmtId="49" fontId="5" fillId="0" borderId="2" xfId="0" applyNumberFormat="1" applyFont="1" applyFill="1" applyBorder="1"/>
    <xf numFmtId="49" fontId="5" fillId="0" borderId="3" xfId="0" applyNumberFormat="1" applyFont="1" applyFill="1" applyBorder="1"/>
    <xf numFmtId="49" fontId="5" fillId="0" borderId="4" xfId="0" applyNumberFormat="1" applyFont="1" applyFill="1" applyBorder="1"/>
    <xf numFmtId="49" fontId="5" fillId="0" borderId="2" xfId="0" applyNumberFormat="1" applyFont="1" applyBorder="1" applyAlignment="1">
      <alignment horizontal="center"/>
    </xf>
    <xf numFmtId="49" fontId="5" fillId="0" borderId="3" xfId="0" applyNumberFormat="1" applyFont="1" applyBorder="1" applyAlignment="1">
      <alignment horizontal="center"/>
    </xf>
    <xf numFmtId="49" fontId="5" fillId="0" borderId="4" xfId="0" applyNumberFormat="1" applyFont="1" applyBorder="1" applyAlignment="1">
      <alignment horizontal="center"/>
    </xf>
    <xf numFmtId="0" fontId="5" fillId="0" borderId="7" xfId="0" applyFont="1" applyBorder="1" applyAlignment="1">
      <alignment horizontal="center"/>
    </xf>
    <xf numFmtId="0" fontId="5" fillId="0" borderId="8" xfId="0" applyFont="1" applyBorder="1" applyAlignment="1">
      <alignment horizontal="center"/>
    </xf>
    <xf numFmtId="0" fontId="0" fillId="3" borderId="8" xfId="0" applyFill="1" applyBorder="1"/>
    <xf numFmtId="0" fontId="8" fillId="2" borderId="9" xfId="1"/>
    <xf numFmtId="0" fontId="11" fillId="0" borderId="0" xfId="0" applyFont="1"/>
    <xf numFmtId="0" fontId="9" fillId="0" borderId="0" xfId="2"/>
    <xf numFmtId="0" fontId="11" fillId="0" borderId="0" xfId="0" applyFont="1" applyAlignment="1">
      <alignment horizontal="center" vertical="center"/>
    </xf>
    <xf numFmtId="0" fontId="10" fillId="0" borderId="0" xfId="0" applyFont="1" applyBorder="1"/>
    <xf numFmtId="0" fontId="0" fillId="0" borderId="10" xfId="0" applyBorder="1"/>
    <xf numFmtId="0" fontId="10" fillId="0" borderId="11" xfId="0" applyFont="1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9" fillId="0" borderId="13" xfId="2" applyBorder="1"/>
    <xf numFmtId="0" fontId="9" fillId="0" borderId="0" xfId="2" applyBorder="1"/>
    <xf numFmtId="0" fontId="0" fillId="0" borderId="15" xfId="0" applyBorder="1"/>
    <xf numFmtId="0" fontId="0" fillId="0" borderId="16" xfId="0" applyBorder="1"/>
    <xf numFmtId="0" fontId="9" fillId="0" borderId="16" xfId="2" applyBorder="1"/>
    <xf numFmtId="0" fontId="0" fillId="0" borderId="17" xfId="0" applyBorder="1"/>
    <xf numFmtId="2" fontId="0" fillId="0" borderId="0" xfId="0" applyNumberFormat="1"/>
    <xf numFmtId="0" fontId="5" fillId="8" borderId="0" xfId="0" applyFont="1" applyFill="1"/>
    <xf numFmtId="2" fontId="5" fillId="0" borderId="0" xfId="0" applyNumberFormat="1" applyFont="1" applyFill="1"/>
    <xf numFmtId="0" fontId="16" fillId="0" borderId="0" xfId="10"/>
    <xf numFmtId="0" fontId="0" fillId="0" borderId="0" xfId="0" applyNumberFormat="1"/>
    <xf numFmtId="0" fontId="5" fillId="0" borderId="0" xfId="0" applyNumberFormat="1" applyFont="1" applyFill="1"/>
    <xf numFmtId="0" fontId="17" fillId="0" borderId="0" xfId="0" applyFont="1"/>
    <xf numFmtId="0" fontId="17" fillId="0" borderId="0" xfId="0" applyFont="1" applyAlignment="1">
      <alignment horizontal="right"/>
    </xf>
    <xf numFmtId="14" fontId="17" fillId="0" borderId="0" xfId="0" applyNumberFormat="1" applyFont="1" applyAlignment="1">
      <alignment horizontal="left"/>
    </xf>
    <xf numFmtId="0" fontId="17" fillId="0" borderId="2" xfId="0" applyFont="1" applyBorder="1"/>
    <xf numFmtId="0" fontId="17" fillId="0" borderId="3" xfId="0" applyFont="1" applyBorder="1"/>
    <xf numFmtId="0" fontId="17" fillId="0" borderId="0" xfId="0" applyFont="1" applyBorder="1"/>
    <xf numFmtId="2" fontId="18" fillId="0" borderId="0" xfId="0" applyNumberFormat="1" applyFont="1" applyFill="1"/>
    <xf numFmtId="0" fontId="17" fillId="0" borderId="1" xfId="0" applyFont="1" applyFill="1" applyBorder="1"/>
    <xf numFmtId="0" fontId="17" fillId="0" borderId="0" xfId="0" applyFont="1" applyFill="1" applyBorder="1"/>
    <xf numFmtId="0" fontId="18" fillId="0" borderId="0" xfId="0" applyFont="1"/>
    <xf numFmtId="0" fontId="18" fillId="0" borderId="1" xfId="0" applyFont="1" applyBorder="1"/>
    <xf numFmtId="0" fontId="1" fillId="0" borderId="2" xfId="53" applyBorder="1"/>
    <xf numFmtId="0" fontId="1" fillId="0" borderId="3" xfId="53" applyBorder="1"/>
    <xf numFmtId="0" fontId="1" fillId="0" borderId="1" xfId="53" applyBorder="1"/>
    <xf numFmtId="0" fontId="1" fillId="0" borderId="0" xfId="53"/>
    <xf numFmtId="0" fontId="1" fillId="0" borderId="0" xfId="53" applyFill="1" applyBorder="1"/>
    <xf numFmtId="0" fontId="1" fillId="0" borderId="1" xfId="53" applyFill="1" applyBorder="1"/>
    <xf numFmtId="0" fontId="1" fillId="0" borderId="0" xfId="53" applyFont="1" applyFill="1" applyBorder="1"/>
    <xf numFmtId="0" fontId="1" fillId="0" borderId="0" xfId="53" applyAlignment="1">
      <alignment horizontal="right"/>
    </xf>
  </cellXfs>
  <cellStyles count="98">
    <cellStyle name="»ã×Ü" xfId="54"/>
    <cellStyle name="±êÌâ" xfId="55"/>
    <cellStyle name="±êÌâ 1" xfId="56"/>
    <cellStyle name="±êÌâ 2" xfId="57"/>
    <cellStyle name="±êÌâ 3" xfId="58"/>
    <cellStyle name="±êÌâ 4" xfId="59"/>
    <cellStyle name="×¢ÊÍ" xfId="60"/>
    <cellStyle name="¼ÆËã" xfId="61"/>
    <cellStyle name="¼ì²éµ¥Ôª¸ñ" xfId="62"/>
    <cellStyle name="20% - Ç¿µ÷ÎÄ×ÖÑÕÉ« 1" xfId="63"/>
    <cellStyle name="20% - Ç¿µ÷ÎÄ×ÖÑÕÉ« 2" xfId="64"/>
    <cellStyle name="20% - Ç¿µ÷ÎÄ×ÖÑÕÉ« 3" xfId="65"/>
    <cellStyle name="20% - Ç¿µ÷ÎÄ×ÖÑÕÉ« 4" xfId="66"/>
    <cellStyle name="20% - Ç¿µ÷ÎÄ×ÖÑÕÉ« 5" xfId="67"/>
    <cellStyle name="20% - Ç¿µ÷ÎÄ×ÖÑÕÉ« 6" xfId="68"/>
    <cellStyle name="²î" xfId="69"/>
    <cellStyle name="¾¯¸æÎÄ±¾" xfId="70"/>
    <cellStyle name="40% - Ç¿µ÷ÎÄ×ÖÑÕÉ« 1" xfId="71"/>
    <cellStyle name="40% - Ç¿µ÷ÎÄ×ÖÑÕÉ« 2" xfId="72"/>
    <cellStyle name="40% - Ç¿µ÷ÎÄ×ÖÑÕÉ« 3" xfId="73"/>
    <cellStyle name="40% - Ç¿µ÷ÎÄ×ÖÑÕÉ« 4" xfId="74"/>
    <cellStyle name="40% - Ç¿µ÷ÎÄ×ÖÑÕÉ« 5" xfId="75"/>
    <cellStyle name="40% - Ç¿µ÷ÎÄ×ÖÑÕÉ« 6" xfId="76"/>
    <cellStyle name="60% - Ç¿µ÷ÎÄ×ÖÑÕÉ« 1" xfId="77"/>
    <cellStyle name="60% - Ç¿µ÷ÎÄ×ÖÑÕÉ« 2" xfId="78"/>
    <cellStyle name="60% - Ç¿µ÷ÎÄ×ÖÑÕÉ« 3" xfId="79"/>
    <cellStyle name="60% - Ç¿µ÷ÎÄ×ÖÑÕÉ« 4" xfId="80"/>
    <cellStyle name="60% - Ç¿µ÷ÎÄ×ÖÑÕÉ« 5" xfId="81"/>
    <cellStyle name="60% - Ç¿µ÷ÎÄ×ÖÑÕÉ« 6" xfId="82"/>
    <cellStyle name="Á´½Óµ¥Ôª¸ñ" xfId="83"/>
    <cellStyle name="Bad1" xfId="5"/>
    <cellStyle name="Ç¿µ÷ÎÄ×ÖÑÕÉ« 1" xfId="84"/>
    <cellStyle name="Ç¿µ÷ÎÄ×ÖÑÕÉ« 2" xfId="85"/>
    <cellStyle name="Ç¿µ÷ÎÄ×ÖÑÕÉ« 3" xfId="86"/>
    <cellStyle name="Ç¿µ÷ÎÄ×ÖÑÕÉ« 4" xfId="87"/>
    <cellStyle name="Ç¿µ÷ÎÄ×ÖÑÕÉ« 5" xfId="88"/>
    <cellStyle name="Ç¿µ÷ÎÄ×ÖÑÕÉ« 6" xfId="89"/>
    <cellStyle name="Êä³ö" xfId="90"/>
    <cellStyle name="ÊäÈë" xfId="91"/>
    <cellStyle name="ËµÃ÷ÎÄ±¾" xfId="92"/>
    <cellStyle name="High1" xfId="6"/>
    <cellStyle name="ÎÞÉ«" xfId="93"/>
    <cellStyle name="Low1" xfId="7"/>
    <cellStyle name="Normal 2" xfId="3"/>
    <cellStyle name="Normal 2 2" xfId="4"/>
    <cellStyle name="Normal 2 2 2" xfId="8"/>
    <cellStyle name="ºÃ" xfId="94"/>
    <cellStyle name="Ok1" xfId="9"/>
    <cellStyle name="普通" xfId="0" builtinId="0"/>
    <cellStyle name="普通 2" xfId="53"/>
    <cellStyle name="访问过的超链接" xfId="11" builtinId="9" hidden="1"/>
    <cellStyle name="访问过的超链接" xfId="12" builtinId="9" hidden="1"/>
    <cellStyle name="访问过的超链接" xfId="13" builtinId="9" hidden="1"/>
    <cellStyle name="访问过的超链接" xfId="14" builtinId="9" hidden="1"/>
    <cellStyle name="访问过的超链接" xfId="15" builtinId="9" hidden="1"/>
    <cellStyle name="访问过的超链接" xfId="16" builtinId="9" hidden="1"/>
    <cellStyle name="访问过的超链接" xfId="17" builtinId="9" hidden="1"/>
    <cellStyle name="访问过的超链接" xfId="18" builtinId="9" hidden="1"/>
    <cellStyle name="访问过的超链接" xfId="19" builtinId="9" hidden="1"/>
    <cellStyle name="访问过的超链接" xfId="20" builtinId="9" hidden="1"/>
    <cellStyle name="访问过的超链接" xfId="21" builtinId="9" hidden="1"/>
    <cellStyle name="访问过的超链接" xfId="22" builtinId="9" hidden="1"/>
    <cellStyle name="访问过的超链接" xfId="23" builtinId="9" hidden="1"/>
    <cellStyle name="访问过的超链接" xfId="24" builtinId="9" hidden="1"/>
    <cellStyle name="访问过的超链接" xfId="25" builtinId="9" hidden="1"/>
    <cellStyle name="访问过的超链接" xfId="26" builtinId="9" hidden="1"/>
    <cellStyle name="访问过的超链接" xfId="27" builtinId="9" hidden="1"/>
    <cellStyle name="访问过的超链接" xfId="28" builtinId="9" hidden="1"/>
    <cellStyle name="访问过的超链接" xfId="29" builtinId="9" hidden="1"/>
    <cellStyle name="访问过的超链接" xfId="30" builtinId="9" hidden="1"/>
    <cellStyle name="访问过的超链接" xfId="31" builtinId="9" hidden="1"/>
    <cellStyle name="访问过的超链接" xfId="32" builtinId="9" hidden="1"/>
    <cellStyle name="访问过的超链接" xfId="33" builtinId="9" hidden="1"/>
    <cellStyle name="访问过的超链接" xfId="34" builtinId="9" hidden="1"/>
    <cellStyle name="访问过的超链接" xfId="35" builtinId="9" hidden="1"/>
    <cellStyle name="访问过的超链接" xfId="36" builtinId="9" hidden="1"/>
    <cellStyle name="访问过的超链接" xfId="37" builtinId="9" hidden="1"/>
    <cellStyle name="访问过的超链接" xfId="38" builtinId="9" hidden="1"/>
    <cellStyle name="访问过的超链接" xfId="39" builtinId="9" hidden="1"/>
    <cellStyle name="访问过的超链接" xfId="40" builtinId="9" hidden="1"/>
    <cellStyle name="访问过的超链接" xfId="41" builtinId="9" hidden="1"/>
    <cellStyle name="访问过的超链接" xfId="42" builtinId="9" hidden="1"/>
    <cellStyle name="访问过的超链接" xfId="43" builtinId="9" hidden="1"/>
    <cellStyle name="访问过的超链接" xfId="44" builtinId="9" hidden="1"/>
    <cellStyle name="访问过的超链接" xfId="45" builtinId="9" hidden="1"/>
    <cellStyle name="访问过的超链接" xfId="46" builtinId="9" hidden="1"/>
    <cellStyle name="访问过的超链接" xfId="47" builtinId="9" hidden="1"/>
    <cellStyle name="访问过的超链接" xfId="48" builtinId="9" hidden="1"/>
    <cellStyle name="访问过的超链接" xfId="49" builtinId="9" hidden="1"/>
    <cellStyle name="访问过的超链接" xfId="50" builtinId="9" hidden="1"/>
    <cellStyle name="访问过的超链接" xfId="51" builtinId="9" hidden="1"/>
    <cellStyle name="访问过的超链接" xfId="52" builtinId="9" hidden="1"/>
    <cellStyle name="访问过的超链接" xfId="95" builtinId="9" hidden="1"/>
    <cellStyle name="访问过的超链接" xfId="96" builtinId="9" hidden="1"/>
    <cellStyle name="访问过的超链接" xfId="97" builtinId="9" hidden="1"/>
    <cellStyle name="说明文本" xfId="2" builtinId="53"/>
    <cellStyle name="超链接" xfId="10" builtinId="8"/>
    <cellStyle name="输入" xfId="1" builtinId="20"/>
  </cellStyles>
  <dxfs count="1">
    <dxf>
      <font>
        <color auto="1"/>
      </font>
      <fill>
        <patternFill>
          <bgColor theme="8" tint="0.79998168889431442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externalLink" Target="externalLinks/externalLink1.xml"/><Relationship Id="rId24" Type="http://schemas.openxmlformats.org/officeDocument/2006/relationships/theme" Target="theme/theme1.xml"/><Relationship Id="rId25" Type="http://schemas.openxmlformats.org/officeDocument/2006/relationships/styles" Target="styles.xml"/><Relationship Id="rId26" Type="http://schemas.openxmlformats.org/officeDocument/2006/relationships/sharedStrings" Target="sharedStrings.xml"/><Relationship Id="rId27" Type="http://schemas.openxmlformats.org/officeDocument/2006/relationships/calcChain" Target="calcChain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4" Type="http://schemas.openxmlformats.org/officeDocument/2006/relationships/image" Target="../media/image5.jpeg"/><Relationship Id="rId5" Type="http://schemas.openxmlformats.org/officeDocument/2006/relationships/image" Target="../media/image6.jpeg"/><Relationship Id="rId6" Type="http://schemas.openxmlformats.org/officeDocument/2006/relationships/image" Target="../media/image10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jpeg"/><Relationship Id="rId10" Type="http://schemas.openxmlformats.org/officeDocument/2006/relationships/image" Target="../media/image1.png"/><Relationship Id="rId1" Type="http://schemas.openxmlformats.org/officeDocument/2006/relationships/image" Target="../media/image2.jpeg"/><Relationship Id="rId2" Type="http://schemas.openxmlformats.org/officeDocument/2006/relationships/image" Target="../media/image3.jpeg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4" Type="http://schemas.openxmlformats.org/officeDocument/2006/relationships/image" Target="../media/image5.jpeg"/><Relationship Id="rId5" Type="http://schemas.openxmlformats.org/officeDocument/2006/relationships/image" Target="../media/image6.jpeg"/><Relationship Id="rId6" Type="http://schemas.openxmlformats.org/officeDocument/2006/relationships/image" Target="../media/image7.jpeg"/><Relationship Id="rId7" Type="http://schemas.openxmlformats.org/officeDocument/2006/relationships/image" Target="../media/image8.jpeg"/><Relationship Id="rId8" Type="http://schemas.openxmlformats.org/officeDocument/2006/relationships/image" Target="../media/image9.jpeg"/><Relationship Id="rId9" Type="http://schemas.openxmlformats.org/officeDocument/2006/relationships/image" Target="../media/image10.jpeg"/><Relationship Id="rId10" Type="http://schemas.openxmlformats.org/officeDocument/2006/relationships/image" Target="../media/image1.png"/><Relationship Id="rId1" Type="http://schemas.openxmlformats.org/officeDocument/2006/relationships/image" Target="../media/image2.jpeg"/><Relationship Id="rId2" Type="http://schemas.openxmlformats.org/officeDocument/2006/relationships/image" Target="../media/image3.jpeg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4" Type="http://schemas.openxmlformats.org/officeDocument/2006/relationships/image" Target="../media/image5.jpeg"/><Relationship Id="rId5" Type="http://schemas.openxmlformats.org/officeDocument/2006/relationships/image" Target="../media/image6.jpeg"/><Relationship Id="rId6" Type="http://schemas.openxmlformats.org/officeDocument/2006/relationships/image" Target="../media/image10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jpeg"/><Relationship Id="rId1" Type="http://schemas.openxmlformats.org/officeDocument/2006/relationships/image" Target="../media/image2.jpeg"/><Relationship Id="rId2" Type="http://schemas.openxmlformats.org/officeDocument/2006/relationships/image" Target="../media/image3.jpeg"/></Relationships>
</file>

<file path=xl/charts/_rels/chart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4" Type="http://schemas.openxmlformats.org/officeDocument/2006/relationships/image" Target="../media/image5.jpeg"/><Relationship Id="rId5" Type="http://schemas.openxmlformats.org/officeDocument/2006/relationships/image" Target="../media/image6.jpeg"/><Relationship Id="rId6" Type="http://schemas.openxmlformats.org/officeDocument/2006/relationships/image" Target="../media/image10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jpeg"/><Relationship Id="rId1" Type="http://schemas.openxmlformats.org/officeDocument/2006/relationships/image" Target="../media/image2.jpeg"/><Relationship Id="rId2" Type="http://schemas.openxmlformats.org/officeDocument/2006/relationships/image" Target="../media/image3.jpeg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4" Type="http://schemas.openxmlformats.org/officeDocument/2006/relationships/image" Target="../media/image5.jpeg"/><Relationship Id="rId5" Type="http://schemas.openxmlformats.org/officeDocument/2006/relationships/image" Target="../media/image6.jpeg"/><Relationship Id="rId6" Type="http://schemas.openxmlformats.org/officeDocument/2006/relationships/image" Target="../media/image10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jpeg"/><Relationship Id="rId10" Type="http://schemas.openxmlformats.org/officeDocument/2006/relationships/image" Target="../media/image15.png"/><Relationship Id="rId1" Type="http://schemas.openxmlformats.org/officeDocument/2006/relationships/image" Target="../media/image2.jpeg"/><Relationship Id="rId2" Type="http://schemas.openxmlformats.org/officeDocument/2006/relationships/image" Target="../media/image3.jpeg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4" Type="http://schemas.openxmlformats.org/officeDocument/2006/relationships/image" Target="../media/image5.jpeg"/><Relationship Id="rId5" Type="http://schemas.openxmlformats.org/officeDocument/2006/relationships/image" Target="../media/image6.jpeg"/><Relationship Id="rId6" Type="http://schemas.openxmlformats.org/officeDocument/2006/relationships/image" Target="../media/image10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jpeg"/><Relationship Id="rId1" Type="http://schemas.openxmlformats.org/officeDocument/2006/relationships/image" Target="../media/image2.jpeg"/><Relationship Id="rId2" Type="http://schemas.openxmlformats.org/officeDocument/2006/relationships/image" Target="../media/image3.jpeg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eg"/><Relationship Id="rId4" Type="http://schemas.openxmlformats.org/officeDocument/2006/relationships/image" Target="../media/image5.jpeg"/><Relationship Id="rId5" Type="http://schemas.openxmlformats.org/officeDocument/2006/relationships/image" Target="../media/image6.jpeg"/><Relationship Id="rId6" Type="http://schemas.openxmlformats.org/officeDocument/2006/relationships/image" Target="../media/image10.jpe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jpeg"/><Relationship Id="rId10" Type="http://schemas.openxmlformats.org/officeDocument/2006/relationships/image" Target="../media/image23.png"/><Relationship Id="rId1" Type="http://schemas.openxmlformats.org/officeDocument/2006/relationships/image" Target="../media/image2.jpeg"/><Relationship Id="rId2" Type="http://schemas.openxmlformats.org/officeDocument/2006/relationships/image" Target="../media/image3.jpeg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721249581388431"/>
          <c:y val="0.021057410497941"/>
          <c:w val="0.814516239048439"/>
          <c:h val="0.877120103941489"/>
        </c:manualLayout>
      </c:layout>
      <c:scatterChart>
        <c:scatterStyle val="lineMarker"/>
        <c:varyColors val="0"/>
        <c:ser>
          <c:idx val="2"/>
          <c:order val="1"/>
          <c:tx>
            <c:v>line1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ymbol val="square"/>
            <c:size val="3"/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(2)'!$C$7,'Graph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(2)'!$D$7,'Graph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3"/>
          <c:order val="2"/>
          <c:tx>
            <c:v>line2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(2)'!$C$8,'Graph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(2)'!$D$8,'Graph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4"/>
          <c:order val="3"/>
          <c:tx>
            <c:v>line3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xVal>
            <c:numRef>
              <c:f>('Graph (2)'!$C$9,'Graph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(2)'!$D$9,'Graph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5"/>
          <c:order val="4"/>
          <c:tx>
            <c:v>line4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(2)'!$C$10,'Graph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(2)'!$D$10,'Graph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6"/>
          <c:order val="5"/>
          <c:tx>
            <c:v>line5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(2)'!$C$11,'Graph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(2)'!$D$11,'Graph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7"/>
          <c:order val="6"/>
          <c:tx>
            <c:v>line6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(2)'!$C$12,'Graph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(2)'!$D$12,'Graph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8"/>
          <c:order val="7"/>
          <c:tx>
            <c:v>line7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(2)'!$C$13,'Graph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(2)'!$D$13,'Graph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9"/>
          <c:order val="8"/>
          <c:tx>
            <c:v>line8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(2)'!$C$14,'Graph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(2)'!$D$14,'Graph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0"/>
          <c:order val="9"/>
          <c:tx>
            <c:v>line9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(2)'!$C$15,'Graph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(2)'!$D$15,'Graph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1"/>
          <c:order val="10"/>
          <c:tx>
            <c:v>line10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(2)'!$C$16,'Graph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(2)'!$D$16,'Graph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2"/>
          <c:order val="11"/>
          <c:tx>
            <c:v>line11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(2)'!$C$17,'Graph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(2)'!$D$17,'Graph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3"/>
          <c:order val="12"/>
          <c:tx>
            <c:v>line12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(2)'!$C$18,'Graph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(2)'!$D$18,'Graph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6"/>
          <c:order val="14"/>
          <c:tx>
            <c:v>line1a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(2)'!$C$26,'Graph (2)'!$H$41)</c:f>
              <c:numCache>
                <c:formatCode>General</c:formatCode>
                <c:ptCount val="2"/>
                <c:pt idx="0" formatCode="0.00">
                  <c:v>2.857142857142857</c:v>
                </c:pt>
                <c:pt idx="1">
                  <c:v>4.444444444444444</c:v>
                </c:pt>
              </c:numCache>
            </c:numRef>
          </c:xVal>
          <c:yVal>
            <c:numRef>
              <c:f>('Graph (2)'!$D$26,'Graph (2)'!$I$41)</c:f>
              <c:numCache>
                <c:formatCode>General</c:formatCode>
                <c:ptCount val="2"/>
                <c:pt idx="0" formatCode="0.00">
                  <c:v>32.85714285714285</c:v>
                </c:pt>
                <c:pt idx="1">
                  <c:v>31.11111111111111</c:v>
                </c:pt>
              </c:numCache>
            </c:numRef>
          </c:yVal>
          <c:smooth val="0"/>
        </c:ser>
        <c:ser>
          <c:idx val="17"/>
          <c:order val="15"/>
          <c:tx>
            <c:v>line2a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(2)'!$C$27,'Graph (2)'!$H$41)</c:f>
              <c:numCache>
                <c:formatCode>General</c:formatCode>
                <c:ptCount val="2"/>
                <c:pt idx="0" formatCode="0.00">
                  <c:v>12.5</c:v>
                </c:pt>
                <c:pt idx="1">
                  <c:v>4.444444444444444</c:v>
                </c:pt>
              </c:numCache>
            </c:numRef>
          </c:xVal>
          <c:yVal>
            <c:numRef>
              <c:f>('Graph (2)'!$D$27,'Graph (2)'!$I$41)</c:f>
              <c:numCache>
                <c:formatCode>General</c:formatCode>
                <c:ptCount val="2"/>
                <c:pt idx="0" formatCode="0.00">
                  <c:v>31.25</c:v>
                </c:pt>
                <c:pt idx="1">
                  <c:v>31.11111111111111</c:v>
                </c:pt>
              </c:numCache>
            </c:numRef>
          </c:yVal>
          <c:smooth val="0"/>
        </c:ser>
        <c:ser>
          <c:idx val="18"/>
          <c:order val="16"/>
          <c:tx>
            <c:v>line3a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(2)'!$C$28,'Graph (2)'!$H$41)</c:f>
              <c:numCache>
                <c:formatCode>General</c:formatCode>
                <c:ptCount val="2"/>
                <c:pt idx="0" formatCode="0.00">
                  <c:v>0.0</c:v>
                </c:pt>
                <c:pt idx="1">
                  <c:v>4.444444444444444</c:v>
                </c:pt>
              </c:numCache>
            </c:numRef>
          </c:xVal>
          <c:yVal>
            <c:numRef>
              <c:f>('Graph (2)'!$D$28,'Graph (2)'!$I$41)</c:f>
              <c:numCache>
                <c:formatCode>General</c:formatCode>
                <c:ptCount val="2"/>
                <c:pt idx="0" formatCode="0.00">
                  <c:v>0.0</c:v>
                </c:pt>
                <c:pt idx="1">
                  <c:v>31.11111111111111</c:v>
                </c:pt>
              </c:numCache>
            </c:numRef>
          </c:yVal>
          <c:smooth val="0"/>
        </c:ser>
        <c:ser>
          <c:idx val="19"/>
          <c:order val="17"/>
          <c:tx>
            <c:v>line4a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(2)'!$C$29,'Graph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(2)'!$D$29,'Graph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0"/>
          <c:order val="18"/>
          <c:tx>
            <c:v>line5a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(2)'!$C$30,'Graph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(2)'!$D$30,'Graph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1"/>
          <c:order val="19"/>
          <c:tx>
            <c:v>line6a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(2)'!$C$31,'Graph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(2)'!$D$31,'Graph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2"/>
          <c:order val="20"/>
          <c:tx>
            <c:v>line7a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(2)'!$C$32,'Graph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(2)'!$D$32,'Graph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3"/>
          <c:order val="21"/>
          <c:tx>
            <c:v>line8a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(2)'!$C$33,'Graph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(2)'!$D$33,'Graph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4"/>
          <c:order val="22"/>
          <c:tx>
            <c:v>line9a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(2)'!$C$34,'Graph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(2)'!$D$34,'Graph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5"/>
          <c:order val="23"/>
          <c:tx>
            <c:v>line10a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(2)'!$C$35,'Graph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(2)'!$D$35,'Graph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6"/>
          <c:order val="24"/>
          <c:tx>
            <c:v>line11a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(2)'!$C$36,'Graph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(2)'!$D$36,'Graph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7"/>
          <c:order val="25"/>
          <c:tx>
            <c:v>line12a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(2)'!$C$37,'Graph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(2)'!$D$37,'Graph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1"/>
          <c:order val="0"/>
          <c:tx>
            <c:v>average1</c:v>
          </c:tx>
          <c:spPr>
            <a:ln w="25400" cap="flat" cmpd="sng" algn="ctr">
              <a:solidFill>
                <a:schemeClr val="accent2">
                  <a:shade val="50000"/>
                </a:schemeClr>
              </a:solidFill>
              <a:prstDash val="solid"/>
            </a:ln>
            <a:effectLst/>
          </c:spPr>
          <c:marker>
            <c:spPr>
              <a:solidFill>
                <a:schemeClr val="accent2"/>
              </a:solidFill>
              <a:ln w="25400" cap="flat" cmpd="sng" algn="ctr">
                <a:solidFill>
                  <a:schemeClr val="accent2">
                    <a:shade val="50000"/>
                  </a:schemeClr>
                </a:solidFill>
                <a:prstDash val="solid"/>
              </a:ln>
              <a:effectLst/>
            </c:spPr>
          </c:marker>
          <c:xVal>
            <c:numRef>
              <c:f>'Graph (2)'!$H$22</c:f>
              <c:numCache>
                <c:formatCode>General</c:formatCode>
                <c:ptCount val="1"/>
                <c:pt idx="0">
                  <c:v>#N/A</c:v>
                </c:pt>
              </c:numCache>
            </c:numRef>
          </c:xVal>
          <c:yVal>
            <c:numRef>
              <c:f>'Graph (2)'!$I$22</c:f>
              <c:numCache>
                <c:formatCode>General</c:formatCode>
                <c:ptCount val="1"/>
                <c:pt idx="0">
                  <c:v>#N/A</c:v>
                </c:pt>
              </c:numCache>
            </c:numRef>
          </c:yVal>
          <c:smooth val="0"/>
        </c:ser>
        <c:ser>
          <c:idx val="15"/>
          <c:order val="13"/>
          <c:tx>
            <c:v>average2</c:v>
          </c:tx>
          <c:spPr>
            <a:ln w="25400" cap="flat" cmpd="sng" algn="ctr">
              <a:solidFill>
                <a:schemeClr val="accent6">
                  <a:shade val="50000"/>
                </a:schemeClr>
              </a:solidFill>
              <a:prstDash val="solid"/>
            </a:ln>
            <a:effectLst/>
          </c:spPr>
          <c:marker>
            <c:spPr>
              <a:solidFill>
                <a:schemeClr val="accent6"/>
              </a:solidFill>
              <a:ln w="25400" cap="flat" cmpd="sng" algn="ctr">
                <a:solidFill>
                  <a:schemeClr val="accent6">
                    <a:shade val="50000"/>
                  </a:schemeClr>
                </a:solidFill>
                <a:prstDash val="solid"/>
              </a:ln>
              <a:effectLst/>
            </c:spPr>
          </c:marker>
          <c:xVal>
            <c:numRef>
              <c:f>'Graph (2)'!$H$41</c:f>
              <c:numCache>
                <c:formatCode>General</c:formatCode>
                <c:ptCount val="1"/>
                <c:pt idx="0">
                  <c:v>4.444444444444444</c:v>
                </c:pt>
              </c:numCache>
            </c:numRef>
          </c:xVal>
          <c:yVal>
            <c:numRef>
              <c:f>'Graph (2)'!$I$41</c:f>
              <c:numCache>
                <c:formatCode>General</c:formatCode>
                <c:ptCount val="1"/>
                <c:pt idx="0">
                  <c:v>31.11111111111111</c:v>
                </c:pt>
              </c:numCache>
            </c:numRef>
          </c:yVal>
          <c:smooth val="0"/>
        </c:ser>
        <c:ser>
          <c:idx val="0"/>
          <c:order val="26"/>
          <c:tx>
            <c:v>foods</c:v>
          </c:tx>
          <c:spPr>
            <a:ln w="28575">
              <a:noFill/>
            </a:ln>
          </c:spPr>
          <c:dLbls>
            <c:dLbl>
              <c:idx val="0"/>
              <c:tx>
                <c:strRef>
                  <c:f>'Graph (2)'!$B$7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tx>
                <c:strRef>
                  <c:f>'Graph (2)'!$B$8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'Graph (2)'!$B$9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(2)'!$B$10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(2)'!$B$11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(2)'!$B$12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(2)'!$B$13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(2)'!$B$14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(2)'!$B$15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(2)'!$B$16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(2)'!$B$17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(2)'!$B$18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(2)'!$C$7:$C$18</c:f>
              <c:numCache>
                <c:formatCode>General</c:formatCode>
                <c:ptCount val="12"/>
              </c:numCache>
            </c:numRef>
          </c:xVal>
          <c:yVal>
            <c:numRef>
              <c:f>'Graph (2)'!$D$7:$D$18</c:f>
              <c:numCache>
                <c:formatCode>General</c:formatCode>
                <c:ptCount val="12"/>
              </c:numCache>
            </c:numRef>
          </c:yVal>
          <c:smooth val="0"/>
        </c:ser>
        <c:ser>
          <c:idx val="14"/>
          <c:order val="27"/>
          <c:tx>
            <c:v>foods2</c:v>
          </c:tx>
          <c:spPr>
            <a:ln w="25400">
              <a:noFill/>
            </a:ln>
            <a:effectLst/>
          </c:spPr>
          <c:marker>
            <c:spPr>
              <a:solidFill>
                <a:schemeClr val="accent4"/>
              </a:solidFill>
              <a:ln w="25400" cap="flat" cmpd="sng" algn="ctr">
                <a:solidFill>
                  <a:schemeClr val="accent4">
                    <a:shade val="50000"/>
                  </a:schemeClr>
                </a:solidFill>
                <a:prstDash val="solid"/>
              </a:ln>
              <a:effectLst/>
            </c:spPr>
          </c:marker>
          <c:dLbls>
            <c:dLbl>
              <c:idx val="0"/>
              <c:layout>
                <c:manualLayout>
                  <c:x val="-0.0142790923730533"/>
                  <c:y val="-0.0273092404021428"/>
                </c:manualLayout>
              </c:layout>
              <c:tx>
                <c:strRef>
                  <c:f>'Graph (2)'!$B$26</c:f>
                  <c:strCache>
                    <c:ptCount val="1"/>
                    <c:pt idx="0">
                      <c:v>Roast Beef</c:v>
                    </c:pt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strRef>
                  <c:f>'Graph (2)'!$B$27</c:f>
                  <c:strCache>
                    <c:ptCount val="1"/>
                    <c:pt idx="0">
                      <c:v>Chopped Side Salad</c:v>
                    </c:pt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(2)'!$B$28</c:f>
                  <c:strCache>
                    <c:ptCount val="1"/>
                    <c:pt idx="0">
                      <c:v>Light Italian Dressing</c:v>
                    </c:pt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(2)'!$B$29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(2)'!$B$30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(2)'!$B$31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(2)'!$B$32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(2)'!$B$33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(2)'!$B$34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(2)'!$B$35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(2)'!$B$36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(2)'!$B$37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(2)'!$C$26:$C$37</c:f>
              <c:numCache>
                <c:formatCode>0.00</c:formatCode>
                <c:ptCount val="12"/>
                <c:pt idx="0">
                  <c:v>2.857142857142857</c:v>
                </c:pt>
                <c:pt idx="1">
                  <c:v>12.5</c:v>
                </c:pt>
                <c:pt idx="2">
                  <c:v>0.0</c:v>
                </c:pt>
              </c:numCache>
            </c:numRef>
          </c:xVal>
          <c:yVal>
            <c:numRef>
              <c:f>'Graph (2)'!$D$26:$D$37</c:f>
              <c:numCache>
                <c:formatCode>0.00</c:formatCode>
                <c:ptCount val="12"/>
                <c:pt idx="0">
                  <c:v>32.85714285714285</c:v>
                </c:pt>
                <c:pt idx="1">
                  <c:v>31.25</c:v>
                </c:pt>
                <c:pt idx="2">
                  <c:v>0.0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08812600"/>
        <c:axId val="908816536"/>
      </c:scatterChart>
      <c:valAx>
        <c:axId val="908812600"/>
        <c:scaling>
          <c:orientation val="minMax"/>
          <c:max val="28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 sz="1200" b="1"/>
                  <a:t>Grams</a:t>
                </a:r>
                <a:r>
                  <a:rPr lang="en-US" sz="1200" b="1" baseline="0"/>
                  <a:t> of</a:t>
                </a:r>
                <a:r>
                  <a:rPr lang="en-US" sz="1200" b="1"/>
                  <a:t> Fiber</a:t>
                </a:r>
                <a:r>
                  <a:rPr lang="en-US" sz="1200" b="1" baseline="0"/>
                  <a:t> per</a:t>
                </a:r>
                <a:r>
                  <a:rPr lang="en-US" sz="1200" b="1"/>
                  <a:t> 100 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in"/>
        <c:tickLblPos val="nextTo"/>
        <c:txPr>
          <a:bodyPr/>
          <a:lstStyle/>
          <a:p>
            <a:pPr>
              <a:defRPr sz="1100"/>
            </a:pPr>
            <a:endParaRPr lang="zh-CN"/>
          </a:p>
        </c:txPr>
        <c:crossAx val="908816536"/>
        <c:crosses val="autoZero"/>
        <c:crossBetween val="midCat"/>
        <c:majorUnit val="1.0"/>
      </c:valAx>
      <c:valAx>
        <c:axId val="908816536"/>
        <c:scaling>
          <c:orientation val="minMax"/>
          <c:max val="80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 sz="1200" b="1">
                    <a:latin typeface="+mn-lt"/>
                  </a:rPr>
                  <a:t>Grams</a:t>
                </a:r>
                <a:r>
                  <a:rPr lang="en-US" sz="1200" b="1" baseline="0">
                    <a:latin typeface="+mn-lt"/>
                  </a:rPr>
                  <a:t> of</a:t>
                </a:r>
                <a:r>
                  <a:rPr lang="en-US" sz="1200" b="1">
                    <a:latin typeface="+mn-lt"/>
                  </a:rPr>
                  <a:t> Protein</a:t>
                </a:r>
                <a:r>
                  <a:rPr lang="en-US" sz="1200" b="1" baseline="0">
                    <a:latin typeface="+mn-lt"/>
                  </a:rPr>
                  <a:t> per</a:t>
                </a:r>
                <a:r>
                  <a:rPr lang="en-US" sz="1200" b="1">
                    <a:latin typeface="+mn-lt"/>
                  </a:rPr>
                  <a:t> 100 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sz="1100"/>
            </a:pPr>
            <a:endParaRPr lang="zh-CN"/>
          </a:p>
        </c:txPr>
        <c:crossAx val="908812600"/>
        <c:crosses val="autoZero"/>
        <c:crossBetween val="midCat"/>
        <c:majorUnit val="10.0"/>
      </c:valAx>
      <c:spPr>
        <a:blipFill>
          <a:blip xmlns:r="http://schemas.openxmlformats.org/officeDocument/2006/relationships" r:embed="rId1"/>
          <a:stretch>
            <a:fillRect/>
          </a:stretch>
        </a:blipFill>
      </c:spPr>
    </c:plotArea>
    <c:plotVisOnly val="1"/>
    <c:dispBlanksAs val="gap"/>
    <c:showDLblsOverMax val="0"/>
  </c:chart>
  <c:spPr>
    <a:solidFill>
      <a:schemeClr val="bg1"/>
    </a:solidFill>
    <a:ln>
      <a:noFill/>
    </a:ln>
  </c:spPr>
  <c:printSettings>
    <c:headerFooter/>
    <c:pageMargins b="0.750000000000005" l="0.700000000000001" r="0.700000000000001" t="0.75000000000000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4"/>
          <c:order val="0"/>
          <c:tx>
            <c:strRef>
              <c:f>'Graph (2)'!$AL$1</c:f>
              <c:strCache>
                <c:ptCount val="1"/>
                <c:pt idx="0">
                  <c:v>LOW/LOW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1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0.109268292682927"/>
                  <c:y val="-0.0111562963219523"/>
                </c:manualLayout>
              </c:layout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0.0689430894308943"/>
                  <c:y val="0.0175311255911265"/>
                </c:manualLayout>
              </c:layout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(2)'!$AL$2:$AL$37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5"/>
          <c:order val="1"/>
          <c:tx>
            <c:strRef>
              <c:f>'Graph (2)'!$AM$1</c:f>
              <c:strCache>
                <c:ptCount val="1"/>
                <c:pt idx="0">
                  <c:v>LOW/MED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2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(2)'!$AM$2:$AM$37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6"/>
          <c:order val="2"/>
          <c:tx>
            <c:strRef>
              <c:f>'Graph (2)'!$AN$1</c:f>
              <c:strCache>
                <c:ptCount val="1"/>
                <c:pt idx="0">
                  <c:v>LOW/HIGH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0.00780487804878049"/>
                  <c:y val="0.0270935577317409"/>
                </c:manualLayout>
              </c:layout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(2)'!$AN$2:$AN$37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7"/>
          <c:order val="3"/>
          <c:tx>
            <c:strRef>
              <c:f>'Graph (2)'!$AO$1</c:f>
              <c:strCache>
                <c:ptCount val="1"/>
                <c:pt idx="0">
                  <c:v>MED/LOW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4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(2)'!$AO$2:$AO$37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8"/>
          <c:order val="4"/>
          <c:tx>
            <c:strRef>
              <c:f>'Graph (2)'!$AP$1</c:f>
              <c:strCache>
                <c:ptCount val="1"/>
                <c:pt idx="0">
                  <c:v>MED/MED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5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(2)'!$AP$2:$AP$37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9"/>
          <c:order val="5"/>
          <c:tx>
            <c:strRef>
              <c:f>'Graph (2)'!$AQ$1</c:f>
              <c:strCache>
                <c:ptCount val="1"/>
                <c:pt idx="0">
                  <c:v>MED/HIGH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6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(2)'!$AQ$2:$AQ$37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10"/>
          <c:order val="6"/>
          <c:tx>
            <c:strRef>
              <c:f>'Graph (2)'!$AR$1</c:f>
              <c:strCache>
                <c:ptCount val="1"/>
                <c:pt idx="0">
                  <c:v>HIGH/LOW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7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layout>
                <c:manualLayout>
                  <c:x val="-0.00232038022274243"/>
                  <c:y val="0.00270452189809638"/>
                </c:manualLayout>
              </c:layout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0.0144144144144144"/>
                  <c:y val="-0.0230099409933487"/>
                </c:manualLayout>
              </c:layout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0.0390244926701236"/>
                  <c:y val="0.013148537710485"/>
                </c:manualLayout>
              </c:layout>
              <c:tx>
                <c:rich>
                  <a:bodyPr/>
                  <a:lstStyle/>
                  <a:p>
                    <a:r>
                      <a:rPr lang="en-US"/>
                      <a:t>Cinnamon Raisin Loaf</a:t>
                    </a:r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delete val="1"/>
            </c:dLbl>
            <c:dLbl>
              <c:idx val="5"/>
              <c:layout>
                <c:manualLayout>
                  <c:x val="0.0216216216216216"/>
                  <c:y val="0.00165410200365153"/>
                </c:manualLayout>
              </c:layout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-0.0720017024898915"/>
                  <c:y val="-0.023062610235479"/>
                </c:manualLayout>
              </c:layout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layout>
                <c:manualLayout>
                  <c:x val="-0.0338211382113821"/>
                  <c:y val="0.0230391744043411"/>
                </c:manualLayout>
              </c:layout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delete val="1"/>
            </c:dLbl>
            <c:dLbl>
              <c:idx val="9"/>
              <c:delete val="1"/>
            </c:dLbl>
            <c:dLbl>
              <c:idx val="10"/>
              <c:layout>
                <c:manualLayout>
                  <c:x val="-0.015609756097561"/>
                  <c:y val="-0.0164356721381062"/>
                </c:manualLayout>
              </c:layout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(2)'!$AR$2:$AR$37</c:f>
              <c:numCache>
                <c:formatCode>General</c:formatCode>
                <c:ptCount val="36"/>
                <c:pt idx="0">
                  <c:v>16.99029126213592</c:v>
                </c:pt>
                <c:pt idx="1">
                  <c:v>19.44444444444445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11"/>
          <c:order val="7"/>
          <c:tx>
            <c:strRef>
              <c:f>'Graph (2)'!$AS$1</c:f>
              <c:strCache>
                <c:ptCount val="1"/>
                <c:pt idx="0">
                  <c:v>HIGH/MED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8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delete val="1"/>
            </c:dLbl>
            <c:dLbl>
              <c:idx val="1"/>
              <c:layout>
                <c:manualLayout>
                  <c:x val="-0.0767479674796748"/>
                  <c:y val="-0.0180792393519169"/>
                </c:manualLayout>
              </c:layout>
              <c:tx>
                <c:rich>
                  <a:bodyPr/>
                  <a:lstStyle/>
                  <a:p>
                    <a:r>
                      <a:rPr lang="en-US"/>
                      <a:t>Asiago Cheese Demi/Loaf</a:t>
                    </a:r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0.015609756097561"/>
                  <c:y val="0.013148537710485"/>
                </c:manualLayout>
              </c:layout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(2)'!$AS$2:$AS$37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18.96551724137931</c:v>
                </c:pt>
                <c:pt idx="3">
                  <c:v>#N/A</c:v>
                </c:pt>
                <c:pt idx="4">
                  <c:v>9.5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12"/>
          <c:order val="8"/>
          <c:tx>
            <c:strRef>
              <c:f>'Graph (2)'!$AT$1</c:f>
              <c:strCache>
                <c:ptCount val="1"/>
                <c:pt idx="0">
                  <c:v>HIGH/HIGH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9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0.0224988413033737"/>
                  <c:y val="-0.00657426885524249"/>
                </c:manualLayout>
              </c:layout>
              <c:tx>
                <c:rich>
                  <a:bodyPr/>
                  <a:lstStyle/>
                  <a:p>
                    <a:r>
                      <a:rPr lang="en-US"/>
                      <a:t>Dry Jack Cheese </a:t>
                    </a:r>
                  </a:p>
                  <a:p>
                    <a:r>
                      <a:rPr lang="en-US"/>
                      <a:t>Biscuit</a:t>
                    </a:r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(2)'!$AT$2:$AT$37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14.0909090909091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69677688"/>
        <c:axId val="569672104"/>
      </c:scatterChart>
      <c:valAx>
        <c:axId val="569677688"/>
        <c:scaling>
          <c:orientation val="minMax"/>
          <c:max val="28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g Fiber/100kcal</a:t>
                </a:r>
              </a:p>
            </c:rich>
          </c:tx>
          <c:overlay val="0"/>
        </c:title>
        <c:numFmt formatCode="0.00" sourceLinked="1"/>
        <c:majorTickMark val="out"/>
        <c:minorTickMark val="none"/>
        <c:tickLblPos val="nextTo"/>
        <c:crossAx val="569672104"/>
        <c:crosses val="autoZero"/>
        <c:crossBetween val="midCat"/>
        <c:majorUnit val="5.0"/>
      </c:valAx>
      <c:valAx>
        <c:axId val="569672104"/>
        <c:scaling>
          <c:orientation val="minMax"/>
          <c:max val="80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g Protein/100kcal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69677688"/>
        <c:crosses val="autoZero"/>
        <c:crossBetween val="midCat"/>
        <c:majorUnit val="10.0"/>
      </c:valAx>
      <c:spPr>
        <a:blipFill>
          <a:blip xmlns:r="http://schemas.openxmlformats.org/officeDocument/2006/relationships" r:embed="rId10"/>
          <a:stretch>
            <a:fillRect/>
          </a:stretch>
        </a:blipFill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800"/>
      </a:pPr>
      <a:endParaRPr lang="zh-CN"/>
    </a:p>
  </c:txPr>
  <c:printSettings>
    <c:headerFooter/>
    <c:pageMargins b="0.750000000000001" l="0.700000000000001" r="0.700000000000001" t="0.750000000000001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4"/>
          <c:order val="0"/>
          <c:tx>
            <c:strRef>
              <c:f>'Graph (2)'!$AL$1</c:f>
              <c:strCache>
                <c:ptCount val="1"/>
                <c:pt idx="0">
                  <c:v>LOW/LOW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1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layout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6"/>
              <c:tx>
                <c:strRef>
                  <c:f>'Graph (2)'!$AF$38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7"/>
              <c:tx>
                <c:strRef>
                  <c:f>'Graph (2)'!$AF$39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8"/>
              <c:tx>
                <c:strRef>
                  <c:f>'Graph (2)'!$AF$40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9"/>
              <c:tx>
                <c:strRef>
                  <c:f>'Graph (2)'!$AF$41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0"/>
              <c:tx>
                <c:strRef>
                  <c:f>'Graph (2)'!$AF$42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1"/>
              <c:tx>
                <c:strRef>
                  <c:f>'Graph (2)'!$AF$43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2"/>
              <c:tx>
                <c:strRef>
                  <c:f>'Graph (2)'!$AF$44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3"/>
              <c:tx>
                <c:strRef>
                  <c:f>'Graph (2)'!$AF$45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4"/>
              <c:tx>
                <c:strRef>
                  <c:f>'Graph (2)'!$AF$46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5"/>
              <c:tx>
                <c:strRef>
                  <c:f>'Graph (2)'!$AF$47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6"/>
              <c:tx>
                <c:strRef>
                  <c:f>'Graph (2)'!$AF$48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7"/>
              <c:tx>
                <c:strRef>
                  <c:f>'Graph (2)'!$AF$49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8"/>
              <c:tx>
                <c:strRef>
                  <c:f>'Graph (2)'!$AF$50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9"/>
              <c:tx>
                <c:strRef>
                  <c:f>'Graph (2)'!$AF$51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0"/>
              <c:tx>
                <c:strRef>
                  <c:f>'Graph (2)'!$AF$52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1"/>
              <c:tx>
                <c:strRef>
                  <c:f>'Graph (2)'!$AF$53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2"/>
              <c:tx>
                <c:strRef>
                  <c:f>'Graph (2)'!$AF$54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3"/>
              <c:tx>
                <c:strRef>
                  <c:f>'Graph (2)'!$AF$55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4"/>
              <c:tx>
                <c:strRef>
                  <c:f>'Graph (2)'!$AF$56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5"/>
              <c:tx>
                <c:strRef>
                  <c:f>'Graph (2)'!$AF$57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6"/>
              <c:tx>
                <c:strRef>
                  <c:f>'Graph (2)'!$AF$58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7"/>
              <c:tx>
                <c:strRef>
                  <c:f>'Graph (2)'!$AF$59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(2)'!$AG$2:$AG$59</c:f>
              <c:numCache>
                <c:formatCode>0.00</c:formatCode>
                <c:ptCount val="58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(2)'!$AL$2:$AL$59</c:f>
              <c:numCache>
                <c:formatCode>General</c:formatCode>
                <c:ptCount val="58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#N/A</c:v>
                </c:pt>
              </c:numCache>
            </c:numRef>
          </c:yVal>
          <c:smooth val="0"/>
        </c:ser>
        <c:ser>
          <c:idx val="5"/>
          <c:order val="1"/>
          <c:tx>
            <c:strRef>
              <c:f>'Graph (2)'!$AM$1</c:f>
              <c:strCache>
                <c:ptCount val="1"/>
                <c:pt idx="0">
                  <c:v>LOW/MED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2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layout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6"/>
              <c:tx>
                <c:strRef>
                  <c:f>'Graph (2)'!$AF$38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7"/>
              <c:tx>
                <c:strRef>
                  <c:f>'Graph (2)'!$AF$39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8"/>
              <c:tx>
                <c:strRef>
                  <c:f>'Graph (2)'!$AF$40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9"/>
              <c:tx>
                <c:strRef>
                  <c:f>'Graph (2)'!$AF$41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0"/>
              <c:tx>
                <c:strRef>
                  <c:f>'Graph (2)'!$AF$42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1"/>
              <c:tx>
                <c:strRef>
                  <c:f>'Graph (2)'!$AF$43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2"/>
              <c:tx>
                <c:strRef>
                  <c:f>'Graph (2)'!$AF$44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3"/>
              <c:tx>
                <c:strRef>
                  <c:f>'Graph (2)'!$AF$45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4"/>
              <c:tx>
                <c:strRef>
                  <c:f>'Graph (2)'!$AF$46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5"/>
              <c:tx>
                <c:strRef>
                  <c:f>'Graph (2)'!$AF$47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6"/>
              <c:tx>
                <c:strRef>
                  <c:f>'Graph (2)'!$AF$48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7"/>
              <c:tx>
                <c:strRef>
                  <c:f>'Graph (2)'!$AF$49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8"/>
              <c:tx>
                <c:strRef>
                  <c:f>'Graph (2)'!$AF$50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9"/>
              <c:tx>
                <c:strRef>
                  <c:f>'Graph (2)'!$AF$51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0"/>
              <c:tx>
                <c:strRef>
                  <c:f>'Graph (2)'!$AF$52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1"/>
              <c:tx>
                <c:strRef>
                  <c:f>'Graph (2)'!$AF$53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2"/>
              <c:tx>
                <c:strRef>
                  <c:f>'Graph (2)'!$AF$54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3"/>
              <c:tx>
                <c:strRef>
                  <c:f>'Graph (2)'!$AF$55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4"/>
              <c:tx>
                <c:strRef>
                  <c:f>'Graph (2)'!$AF$56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5"/>
              <c:tx>
                <c:strRef>
                  <c:f>'Graph (2)'!$AF$57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6"/>
              <c:tx>
                <c:strRef>
                  <c:f>'Graph (2)'!$AF$58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7"/>
              <c:tx>
                <c:strRef>
                  <c:f>'Graph (2)'!$AF$59</c:f>
                  <c:strCache>
                    <c:ptCount val="1"/>
                  </c:strCache>
                </c:strRef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(2)'!$AG$2:$AG$59</c:f>
              <c:numCache>
                <c:formatCode>0.00</c:formatCode>
                <c:ptCount val="58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(2)'!$AM$2:$AM$59</c:f>
              <c:numCache>
                <c:formatCode>General</c:formatCode>
                <c:ptCount val="58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#N/A</c:v>
                </c:pt>
              </c:numCache>
            </c:numRef>
          </c:yVal>
          <c:smooth val="0"/>
        </c:ser>
        <c:ser>
          <c:idx val="6"/>
          <c:order val="2"/>
          <c:tx>
            <c:strRef>
              <c:f>'Graph (2)'!$AN$1</c:f>
              <c:strCache>
                <c:ptCount val="1"/>
                <c:pt idx="0">
                  <c:v>LOW/HIGH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layout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>
                <c:manualLayout>
                  <c:x val="-0.00780487804878049"/>
                  <c:y val="0.0270935577317409"/>
                </c:manualLayout>
              </c:layout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(2)'!$AN$2:$AN$37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7"/>
          <c:order val="3"/>
          <c:tx>
            <c:strRef>
              <c:f>'Graph (2)'!$AO$1</c:f>
              <c:strCache>
                <c:ptCount val="1"/>
                <c:pt idx="0">
                  <c:v>MED/LOW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4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layout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6"/>
              <c:tx>
                <c:strRef>
                  <c:f>'Graph (2)'!$AF$38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7"/>
              <c:tx>
                <c:strRef>
                  <c:f>'Graph (2)'!$AF$39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8"/>
              <c:tx>
                <c:strRef>
                  <c:f>'Graph (2)'!$AF$40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9"/>
              <c:tx>
                <c:strRef>
                  <c:f>'Graph (2)'!$AF$41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0"/>
              <c:tx>
                <c:strRef>
                  <c:f>'Graph (2)'!$AF$42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1"/>
              <c:tx>
                <c:strRef>
                  <c:f>'Graph (2)'!$AF$43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2"/>
              <c:tx>
                <c:strRef>
                  <c:f>'Graph (2)'!$AF$44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3"/>
              <c:tx>
                <c:strRef>
                  <c:f>'Graph (2)'!$AF$45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4"/>
              <c:tx>
                <c:strRef>
                  <c:f>'Graph (2)'!$AF$46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5"/>
              <c:tx>
                <c:strRef>
                  <c:f>'Graph (2)'!$AF$47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6"/>
              <c:tx>
                <c:strRef>
                  <c:f>'Graph (2)'!$AF$48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7"/>
              <c:tx>
                <c:strRef>
                  <c:f>'Graph (2)'!$AF$49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8"/>
              <c:tx>
                <c:strRef>
                  <c:f>'Graph (2)'!$AF$50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9"/>
              <c:tx>
                <c:strRef>
                  <c:f>'Graph (2)'!$AF$51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0"/>
              <c:tx>
                <c:strRef>
                  <c:f>'Graph (2)'!$AF$52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1"/>
              <c:tx>
                <c:strRef>
                  <c:f>'Graph (2)'!$AF$53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2"/>
              <c:tx>
                <c:strRef>
                  <c:f>'Graph (2)'!$AF$54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3"/>
              <c:tx>
                <c:strRef>
                  <c:f>'Graph (2)'!$AF$55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4"/>
              <c:tx>
                <c:strRef>
                  <c:f>'Graph (2)'!$AF$56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5"/>
              <c:tx>
                <c:strRef>
                  <c:f>'Graph (2)'!$AF$57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6"/>
              <c:tx>
                <c:strRef>
                  <c:f>'Graph (2)'!$AF$58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7"/>
              <c:tx>
                <c:strRef>
                  <c:f>'Graph (2)'!$AF$59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(2)'!$AG$2:$AG$59</c:f>
              <c:numCache>
                <c:formatCode>0.00</c:formatCode>
                <c:ptCount val="58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(2)'!$AO$2:$AO$59</c:f>
              <c:numCache>
                <c:formatCode>General</c:formatCode>
                <c:ptCount val="58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#N/A</c:v>
                </c:pt>
              </c:numCache>
            </c:numRef>
          </c:yVal>
          <c:smooth val="0"/>
        </c:ser>
        <c:ser>
          <c:idx val="8"/>
          <c:order val="4"/>
          <c:tx>
            <c:strRef>
              <c:f>'Graph (2)'!$AP$1</c:f>
              <c:strCache>
                <c:ptCount val="1"/>
                <c:pt idx="0">
                  <c:v>MED/MED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5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layout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/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(2)'!$AP$2:$AP$37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10"/>
          <c:order val="5"/>
          <c:tx>
            <c:strRef>
              <c:f>'Graph (2)'!$AR$1</c:f>
              <c:strCache>
                <c:ptCount val="1"/>
                <c:pt idx="0">
                  <c:v>HIGH/LOW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6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layout>
                <c:manualLayout>
                  <c:x val="-0.00706476093905918"/>
                  <c:y val="0.0111561708307168"/>
                </c:manualLayout>
              </c:layout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0.00989066531468281"/>
                  <c:y val="-0.00478121607030722"/>
                </c:manualLayout>
              </c:layout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0.00997924339823658"/>
                  <c:y val="-0.00796869345051203"/>
                </c:manualLayout>
              </c:layout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2.61358117389208E-17"/>
                  <c:y val="0.00956243214061444"/>
                </c:manualLayout>
              </c:layout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layout>
                <c:manualLayout>
                  <c:x val="-0.0627266727889156"/>
                  <c:y val="0.0318747738020481"/>
                </c:manualLayout>
              </c:layout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layout>
                <c:manualLayout>
                  <c:x val="-0.0613010665891676"/>
                  <c:y val="-0.0159373869010241"/>
                </c:manualLayout>
              </c:layout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layout>
                <c:manualLayout>
                  <c:x val="-0.0056893230892666"/>
                  <c:y val="-0.00478121607030722"/>
                </c:manualLayout>
              </c:layout>
              <c:tx>
                <c:strRef>
                  <c:f>'Graph (2)'!$AF$23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layout>
                <c:manualLayout>
                  <c:x val="-0.00426699231694995"/>
                  <c:y val="0.0"/>
                </c:manualLayout>
              </c:layout>
              <c:tx>
                <c:strRef>
                  <c:f>'Graph (2)'!$AF$25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layout>
                <c:manualLayout>
                  <c:x val="-0.0113786461785332"/>
                  <c:y val="0.0143436482109217"/>
                </c:manualLayout>
              </c:layout>
              <c:tx>
                <c:strRef>
                  <c:f>'Graph (2)'!$AF$29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(2)'!$AR$2:$AR$37</c:f>
              <c:numCache>
                <c:formatCode>General</c:formatCode>
                <c:ptCount val="36"/>
                <c:pt idx="0">
                  <c:v>16.99029126213592</c:v>
                </c:pt>
                <c:pt idx="1">
                  <c:v>19.44444444444445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11"/>
          <c:order val="6"/>
          <c:tx>
            <c:strRef>
              <c:f>'Graph (2)'!$AS$1</c:f>
              <c:strCache>
                <c:ptCount val="1"/>
                <c:pt idx="0">
                  <c:v>HIGH/MED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7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layout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>
                <c:manualLayout>
                  <c:x val="-0.084918298856558"/>
                  <c:y val="-0.0223123416614337"/>
                </c:manualLayout>
              </c:layout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layout>
                <c:manualLayout>
                  <c:x val="-0.0056893230892666"/>
                  <c:y val="-0.00159373869010241"/>
                </c:manualLayout>
              </c:layout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(2)'!$AG$2:$AG$37</c:f>
              <c:numCache>
                <c:formatCode>0.00</c:formatCode>
                <c:ptCount val="36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(2)'!$AS$2:$AS$37</c:f>
              <c:numCache>
                <c:formatCode>General</c:formatCode>
                <c:ptCount val="36"/>
                <c:pt idx="0">
                  <c:v>#N/A</c:v>
                </c:pt>
                <c:pt idx="1">
                  <c:v>#N/A</c:v>
                </c:pt>
                <c:pt idx="2">
                  <c:v>18.96551724137931</c:v>
                </c:pt>
                <c:pt idx="3">
                  <c:v>#N/A</c:v>
                </c:pt>
                <c:pt idx="4">
                  <c:v>9.5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</c:numCache>
            </c:numRef>
          </c:yVal>
          <c:smooth val="0"/>
        </c:ser>
        <c:ser>
          <c:idx val="12"/>
          <c:order val="7"/>
          <c:tx>
            <c:strRef>
              <c:f>'Graph (2)'!$AT$1</c:f>
              <c:strCache>
                <c:ptCount val="1"/>
                <c:pt idx="0">
                  <c:v>HIGH/HIGH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8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0"/>
              <c:layout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6"/>
              <c:tx>
                <c:strRef>
                  <c:f>'Graph (2)'!$AF$38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7"/>
              <c:tx>
                <c:strRef>
                  <c:f>'Graph (2)'!$AF$39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8"/>
              <c:tx>
                <c:strRef>
                  <c:f>'Graph (2)'!$AF$40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9"/>
              <c:tx>
                <c:strRef>
                  <c:f>'Graph (2)'!$AF$41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0"/>
              <c:tx>
                <c:strRef>
                  <c:f>'Graph (2)'!$AF$42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1"/>
              <c:tx>
                <c:strRef>
                  <c:f>'Graph (2)'!$AF$43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2"/>
              <c:tx>
                <c:strRef>
                  <c:f>'Graph (2)'!$AF$44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3"/>
              <c:tx>
                <c:strRef>
                  <c:f>'Graph (2)'!$AF$45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4"/>
              <c:tx>
                <c:strRef>
                  <c:f>'Graph (2)'!$AF$46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5"/>
              <c:tx>
                <c:strRef>
                  <c:f>'Graph (2)'!$AF$47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6"/>
              <c:tx>
                <c:strRef>
                  <c:f>'Graph (2)'!$AF$48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7"/>
              <c:tx>
                <c:strRef>
                  <c:f>'Graph (2)'!$AF$49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8"/>
              <c:tx>
                <c:strRef>
                  <c:f>'Graph (2)'!$AF$50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9"/>
              <c:tx>
                <c:strRef>
                  <c:f>'Graph (2)'!$AF$51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0"/>
              <c:tx>
                <c:strRef>
                  <c:f>'Graph (2)'!$AF$52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1"/>
              <c:tx>
                <c:strRef>
                  <c:f>'Graph (2)'!$AF$53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2"/>
              <c:tx>
                <c:strRef>
                  <c:f>'Graph (2)'!$AF$54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3"/>
              <c:tx>
                <c:strRef>
                  <c:f>'Graph (2)'!$AF$55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4"/>
              <c:tx>
                <c:strRef>
                  <c:f>'Graph (2)'!$AF$56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5"/>
              <c:tx>
                <c:strRef>
                  <c:f>'Graph (2)'!$AF$57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6"/>
              <c:tx>
                <c:strRef>
                  <c:f>'Graph (2)'!$AF$58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7"/>
              <c:tx>
                <c:strRef>
                  <c:f>'Graph (2)'!$AF$59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(2)'!$AG$2:$AG$59</c:f>
              <c:numCache>
                <c:formatCode>0.00</c:formatCode>
                <c:ptCount val="58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(2)'!$AT$2:$AT$59</c:f>
              <c:numCache>
                <c:formatCode>General</c:formatCode>
                <c:ptCount val="58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14.0909090909091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#N/A</c:v>
                </c:pt>
              </c:numCache>
            </c:numRef>
          </c:yVal>
          <c:smooth val="0"/>
        </c:ser>
        <c:ser>
          <c:idx val="0"/>
          <c:order val="8"/>
          <c:tx>
            <c:strRef>
              <c:f>'Graph (2)'!$AQ$1</c:f>
              <c:strCache>
                <c:ptCount val="1"/>
                <c:pt idx="0">
                  <c:v>MED/HIGH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9"/>
                <a:stretch>
                  <a:fillRect/>
                </a:stretch>
              </a:blipFill>
            </c:spPr>
          </c:marker>
          <c:dLbls>
            <c:dLbl>
              <c:idx val="0"/>
              <c:layout/>
              <c:tx>
                <c:strRef>
                  <c:f>'Graph (2)'!$AF$2</c:f>
                  <c:strCache>
                    <c:ptCount val="1"/>
                    <c:pt idx="0">
                      <c:v>Chick. Strip Basket - 4pc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strRef>
                  <c:f>'Graph (2)'!$AF$3</c:f>
                  <c:strCache>
                    <c:ptCount val="1"/>
                    <c:pt idx="0">
                      <c:v>Chick. Strip Basket - 6pc w/ Country Gravy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(2)'!$AF$4</c:f>
                  <c:strCache>
                    <c:ptCount val="1"/>
                    <c:pt idx="0">
                      <c:v>Chicken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layout/>
              <c:tx>
                <c:strRef>
                  <c:f>'Graph (2)'!$AF$5</c:f>
                  <c:strCache>
                    <c:ptCount val="1"/>
                    <c:pt idx="0">
                      <c:v>Veggie Quesadilla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/>
              <c:tx>
                <c:strRef>
                  <c:f>'Graph (2)'!$AF$6</c:f>
                  <c:strCache>
                    <c:ptCount val="1"/>
                    <c:pt idx="0">
                      <c:v>Popcorn Shrimp Basket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(2)'!$AF$7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(2)'!$AF$8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(2)'!$AF$9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(2)'!$AF$10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(2)'!$AF$11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(2)'!$AF$12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(2)'!$AF$13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tx>
                <c:strRef>
                  <c:f>'Graph (2)'!$AF$14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tx>
                <c:strRef>
                  <c:f>'Graph (2)'!$AF$15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tx>
                <c:strRef>
                  <c:f>'Graph (2)'!$AF$16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5"/>
              <c:tx>
                <c:strRef>
                  <c:f>'Graph (2)'!$AF$17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6"/>
              <c:tx>
                <c:strRef>
                  <c:f>'Graph (2)'!$AF$18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7"/>
              <c:tx>
                <c:strRef>
                  <c:f>'Graph (2)'!$AF$19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8"/>
              <c:tx>
                <c:strRef>
                  <c:f>'Graph (2)'!$AF$20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9"/>
              <c:tx>
                <c:strRef>
                  <c:f>'Graph (2)'!$AF$21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0"/>
              <c:tx>
                <c:strRef>
                  <c:f>'Graph (2)'!$AF$22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1"/>
              <c:tx>
                <c:strRef>
                  <c:f>'Graph (2)'!$AF$23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2"/>
              <c:tx>
                <c:strRef>
                  <c:f>'Graph (2)'!$AF$24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3"/>
              <c:tx>
                <c:strRef>
                  <c:f>'Graph (2)'!$AF$25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4"/>
              <c:tx>
                <c:strRef>
                  <c:f>'Graph (2)'!$AF$26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5"/>
              <c:tx>
                <c:strRef>
                  <c:f>'Graph (2)'!$AF$27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6"/>
              <c:tx>
                <c:strRef>
                  <c:f>'Graph (2)'!$AF$28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7"/>
              <c:tx>
                <c:strRef>
                  <c:f>'Graph (2)'!$AF$29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8"/>
              <c:tx>
                <c:strRef>
                  <c:f>'Graph (2)'!$AF$30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9"/>
              <c:tx>
                <c:strRef>
                  <c:f>'Graph (2)'!$AF$31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0"/>
              <c:tx>
                <c:strRef>
                  <c:f>'Graph (2)'!$AF$32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1"/>
              <c:tx>
                <c:strRef>
                  <c:f>'Graph (2)'!$AF$33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2"/>
              <c:tx>
                <c:strRef>
                  <c:f>'Graph (2)'!$AF$34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3"/>
              <c:tx>
                <c:strRef>
                  <c:f>'Graph (2)'!$AF$35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4"/>
              <c:tx>
                <c:strRef>
                  <c:f>'Graph (2)'!$AF$36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5"/>
              <c:tx>
                <c:strRef>
                  <c:f>'Graph (2)'!$AF$37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6"/>
              <c:tx>
                <c:strRef>
                  <c:f>'Graph (2)'!$AF$38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7"/>
              <c:tx>
                <c:strRef>
                  <c:f>'Graph (2)'!$AF$39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8"/>
              <c:tx>
                <c:strRef>
                  <c:f>'Graph (2)'!$AF$40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9"/>
              <c:tx>
                <c:strRef>
                  <c:f>'Graph (2)'!$AF$41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0"/>
              <c:tx>
                <c:strRef>
                  <c:f>'Graph (2)'!$AF$42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1"/>
              <c:tx>
                <c:strRef>
                  <c:f>'Graph (2)'!$AF$43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2"/>
              <c:tx>
                <c:strRef>
                  <c:f>'Graph (2)'!$AF$44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3"/>
              <c:tx>
                <c:strRef>
                  <c:f>'Graph (2)'!$AF$45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4"/>
              <c:tx>
                <c:strRef>
                  <c:f>'Graph (2)'!$AF$46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5"/>
              <c:tx>
                <c:strRef>
                  <c:f>'Graph (2)'!$AF$47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6"/>
              <c:tx>
                <c:strRef>
                  <c:f>'Graph (2)'!$AF$48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7"/>
              <c:tx>
                <c:strRef>
                  <c:f>'Graph (2)'!$AF$49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8"/>
              <c:tx>
                <c:strRef>
                  <c:f>'Graph (2)'!$AF$50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9"/>
              <c:tx>
                <c:strRef>
                  <c:f>'Graph (2)'!$AF$51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0"/>
              <c:tx>
                <c:strRef>
                  <c:f>'Graph (2)'!$AF$52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1"/>
              <c:tx>
                <c:strRef>
                  <c:f>'Graph (2)'!$AF$53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2"/>
              <c:tx>
                <c:strRef>
                  <c:f>'Graph (2)'!$AF$54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3"/>
              <c:tx>
                <c:strRef>
                  <c:f>'Graph (2)'!$AF$55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4"/>
              <c:tx>
                <c:strRef>
                  <c:f>'Graph (2)'!$AF$56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5"/>
              <c:tx>
                <c:strRef>
                  <c:f>'Graph (2)'!$AF$57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6"/>
              <c:tx>
                <c:strRef>
                  <c:f>'Graph (2)'!$AF$58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7"/>
              <c:tx>
                <c:strRef>
                  <c:f>'Graph (2)'!$AF$59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(2)'!$AG$2:$AG$59</c:f>
              <c:numCache>
                <c:formatCode>0.00</c:formatCode>
                <c:ptCount val="58"/>
                <c:pt idx="0">
                  <c:v>4.368932038834951</c:v>
                </c:pt>
                <c:pt idx="1">
                  <c:v>4.761904761904763</c:v>
                </c:pt>
                <c:pt idx="2">
                  <c:v>2.586206896551724</c:v>
                </c:pt>
                <c:pt idx="3">
                  <c:v>2.727272727272727</c:v>
                </c:pt>
                <c:pt idx="4">
                  <c:v>4.0</c:v>
                </c:pt>
              </c:numCache>
            </c:numRef>
          </c:xVal>
          <c:yVal>
            <c:numRef>
              <c:f>'Graph (2)'!$AQ$2:$AQ$59</c:f>
              <c:numCache>
                <c:formatCode>General</c:formatCode>
                <c:ptCount val="58"/>
                <c:pt idx="0">
                  <c:v>#N/A</c:v>
                </c:pt>
                <c:pt idx="1">
                  <c:v>#N/A</c:v>
                </c:pt>
                <c:pt idx="2">
                  <c:v>#N/A</c:v>
                </c:pt>
                <c:pt idx="3">
                  <c:v>#N/A</c:v>
                </c:pt>
                <c:pt idx="4">
                  <c:v>#N/A</c:v>
                </c:pt>
                <c:pt idx="5">
                  <c:v>#N/A</c:v>
                </c:pt>
                <c:pt idx="6">
                  <c:v>#N/A</c:v>
                </c:pt>
                <c:pt idx="7">
                  <c:v>#N/A</c:v>
                </c:pt>
                <c:pt idx="8">
                  <c:v>#N/A</c:v>
                </c:pt>
                <c:pt idx="9">
                  <c:v>#N/A</c:v>
                </c:pt>
                <c:pt idx="10">
                  <c:v>#N/A</c:v>
                </c:pt>
                <c:pt idx="11">
                  <c:v>#N/A</c:v>
                </c:pt>
                <c:pt idx="12">
                  <c:v>#N/A</c:v>
                </c:pt>
                <c:pt idx="13">
                  <c:v>#N/A</c:v>
                </c:pt>
                <c:pt idx="14">
                  <c:v>#N/A</c:v>
                </c:pt>
                <c:pt idx="15">
                  <c:v>#N/A</c:v>
                </c:pt>
                <c:pt idx="16">
                  <c:v>#N/A</c:v>
                </c:pt>
                <c:pt idx="17">
                  <c:v>#N/A</c:v>
                </c:pt>
                <c:pt idx="18">
                  <c:v>#N/A</c:v>
                </c:pt>
                <c:pt idx="19">
                  <c:v>#N/A</c:v>
                </c:pt>
                <c:pt idx="20">
                  <c:v>#N/A</c:v>
                </c:pt>
                <c:pt idx="21">
                  <c:v>#N/A</c:v>
                </c:pt>
                <c:pt idx="22">
                  <c:v>#N/A</c:v>
                </c:pt>
                <c:pt idx="23">
                  <c:v>#N/A</c:v>
                </c:pt>
                <c:pt idx="24">
                  <c:v>#N/A</c:v>
                </c:pt>
                <c:pt idx="25">
                  <c:v>#N/A</c:v>
                </c:pt>
                <c:pt idx="26">
                  <c:v>#N/A</c:v>
                </c:pt>
                <c:pt idx="27">
                  <c:v>#N/A</c:v>
                </c:pt>
                <c:pt idx="28">
                  <c:v>#N/A</c:v>
                </c:pt>
                <c:pt idx="29">
                  <c:v>#N/A</c:v>
                </c:pt>
                <c:pt idx="30">
                  <c:v>#N/A</c:v>
                </c:pt>
                <c:pt idx="31">
                  <c:v>#N/A</c:v>
                </c:pt>
                <c:pt idx="32">
                  <c:v>#N/A</c:v>
                </c:pt>
                <c:pt idx="33">
                  <c:v>#N/A</c:v>
                </c:pt>
                <c:pt idx="34">
                  <c:v>#N/A</c:v>
                </c:pt>
                <c:pt idx="35">
                  <c:v>#N/A</c:v>
                </c:pt>
                <c:pt idx="36">
                  <c:v>#N/A</c:v>
                </c:pt>
                <c:pt idx="37">
                  <c:v>#N/A</c:v>
                </c:pt>
                <c:pt idx="38">
                  <c:v>#N/A</c:v>
                </c:pt>
                <c:pt idx="39">
                  <c:v>#N/A</c:v>
                </c:pt>
                <c:pt idx="40">
                  <c:v>#N/A</c:v>
                </c:pt>
                <c:pt idx="41">
                  <c:v>#N/A</c:v>
                </c:pt>
                <c:pt idx="42">
                  <c:v>#N/A</c:v>
                </c:pt>
                <c:pt idx="43">
                  <c:v>#N/A</c:v>
                </c:pt>
                <c:pt idx="44">
                  <c:v>#N/A</c:v>
                </c:pt>
                <c:pt idx="45">
                  <c:v>#N/A</c:v>
                </c:pt>
                <c:pt idx="46">
                  <c:v>#N/A</c:v>
                </c:pt>
                <c:pt idx="47">
                  <c:v>#N/A</c:v>
                </c:pt>
                <c:pt idx="48">
                  <c:v>#N/A</c:v>
                </c:pt>
                <c:pt idx="49">
                  <c:v>#N/A</c:v>
                </c:pt>
                <c:pt idx="50">
                  <c:v>#N/A</c:v>
                </c:pt>
                <c:pt idx="51">
                  <c:v>#N/A</c:v>
                </c:pt>
                <c:pt idx="52">
                  <c:v>#N/A</c:v>
                </c:pt>
                <c:pt idx="53">
                  <c:v>#N/A</c:v>
                </c:pt>
                <c:pt idx="54">
                  <c:v>#N/A</c:v>
                </c:pt>
                <c:pt idx="55">
                  <c:v>#N/A</c:v>
                </c:pt>
                <c:pt idx="56">
                  <c:v>#N/A</c:v>
                </c:pt>
                <c:pt idx="57">
                  <c:v>#N/A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1890920"/>
        <c:axId val="691896360"/>
      </c:scatterChart>
      <c:valAx>
        <c:axId val="691890920"/>
        <c:scaling>
          <c:orientation val="minMax"/>
          <c:max val="28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g Fiber/100kcal</a:t>
                </a:r>
              </a:p>
            </c:rich>
          </c:tx>
          <c:layout/>
          <c:overlay val="0"/>
        </c:title>
        <c:numFmt formatCode="0.00" sourceLinked="1"/>
        <c:majorTickMark val="out"/>
        <c:minorTickMark val="none"/>
        <c:tickLblPos val="nextTo"/>
        <c:crossAx val="691896360"/>
        <c:crosses val="autoZero"/>
        <c:crossBetween val="midCat"/>
        <c:majorUnit val="5.0"/>
      </c:valAx>
      <c:valAx>
        <c:axId val="691896360"/>
        <c:scaling>
          <c:orientation val="minMax"/>
          <c:max val="80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g Protein/100kcal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691890920"/>
        <c:crosses val="autoZero"/>
        <c:crossBetween val="midCat"/>
        <c:majorUnit val="10.0"/>
      </c:valAx>
      <c:spPr>
        <a:blipFill>
          <a:blip xmlns:r="http://schemas.openxmlformats.org/officeDocument/2006/relationships" r:embed="rId10"/>
          <a:stretch>
            <a:fillRect/>
          </a:stretch>
        </a:blipFill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50"/>
      </a:pPr>
      <a:endParaRPr lang="zh-CN"/>
    </a:p>
  </c:txPr>
  <c:printSettings>
    <c:headerFooter/>
    <c:pageMargins b="0.750000000000001" l="0.700000000000001" r="0.700000000000001" t="0.750000000000001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721249581388431"/>
          <c:y val="0.021057410497941"/>
          <c:w val="0.814516239048439"/>
          <c:h val="0.877120103941489"/>
        </c:manualLayout>
      </c:layout>
      <c:scatterChart>
        <c:scatterStyle val="lineMarker"/>
        <c:varyColors val="0"/>
        <c:ser>
          <c:idx val="2"/>
          <c:order val="1"/>
          <c:tx>
            <c:v>line1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ymbol val="square"/>
            <c:size val="3"/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(2)'!$C$7,'Graph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(2)'!$D$7,'Graph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3"/>
          <c:order val="2"/>
          <c:tx>
            <c:v>line2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(2)'!$C$8,'Graph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(2)'!$D$8,'Graph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4"/>
          <c:order val="3"/>
          <c:tx>
            <c:v>line3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xVal>
            <c:numRef>
              <c:f>('Graph (2)'!$C$9,'Graph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(2)'!$D$9,'Graph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5"/>
          <c:order val="4"/>
          <c:tx>
            <c:v>line4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(2)'!$C$10,'Graph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(2)'!$D$10,'Graph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6"/>
          <c:order val="5"/>
          <c:tx>
            <c:v>line5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(2)'!$C$11,'Graph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(2)'!$D$11,'Graph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7"/>
          <c:order val="6"/>
          <c:tx>
            <c:v>line6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(2)'!$C$12,'Graph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(2)'!$D$12,'Graph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8"/>
          <c:order val="7"/>
          <c:tx>
            <c:v>line7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(2)'!$C$13,'Graph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(2)'!$D$13,'Graph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9"/>
          <c:order val="8"/>
          <c:tx>
            <c:v>line8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(2)'!$C$14,'Graph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(2)'!$D$14,'Graph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0"/>
          <c:order val="9"/>
          <c:tx>
            <c:v>line9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(2)'!$C$15,'Graph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(2)'!$D$15,'Graph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1"/>
          <c:order val="10"/>
          <c:tx>
            <c:v>line10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(2)'!$C$16,'Graph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(2)'!$D$16,'Graph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2"/>
          <c:order val="11"/>
          <c:tx>
            <c:v>line11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(2)'!$C$17,'Graph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(2)'!$D$17,'Graph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3"/>
          <c:order val="12"/>
          <c:tx>
            <c:v>line12</c:v>
          </c:tx>
          <c:spPr>
            <a:ln w="9525" cap="flat" cmpd="sng" algn="ctr">
              <a:solidFill>
                <a:schemeClr val="accent1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(2)'!$C$18,'Graph (2)'!$H$22)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xVal>
          <c:yVal>
            <c:numRef>
              <c:f>('Graph (2)'!$D$18,'Graph (2)'!$I$22)</c:f>
              <c:numCache>
                <c:formatCode>General</c:formatCode>
                <c:ptCount val="2"/>
                <c:pt idx="1">
                  <c:v>#N/A</c:v>
                </c:pt>
              </c:numCache>
            </c:numRef>
          </c:yVal>
          <c:smooth val="0"/>
        </c:ser>
        <c:ser>
          <c:idx val="16"/>
          <c:order val="14"/>
          <c:tx>
            <c:v>line1a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(2)'!$C$26,'Graph (2)'!$H$41)</c:f>
              <c:numCache>
                <c:formatCode>General</c:formatCode>
                <c:ptCount val="2"/>
                <c:pt idx="0" formatCode="0.00">
                  <c:v>2.857142857142857</c:v>
                </c:pt>
                <c:pt idx="1">
                  <c:v>4.444444444444444</c:v>
                </c:pt>
              </c:numCache>
            </c:numRef>
          </c:xVal>
          <c:yVal>
            <c:numRef>
              <c:f>('Graph (2)'!$D$26,'Graph (2)'!$I$41)</c:f>
              <c:numCache>
                <c:formatCode>General</c:formatCode>
                <c:ptCount val="2"/>
                <c:pt idx="0" formatCode="0.00">
                  <c:v>32.85714285714285</c:v>
                </c:pt>
                <c:pt idx="1">
                  <c:v>31.11111111111111</c:v>
                </c:pt>
              </c:numCache>
            </c:numRef>
          </c:yVal>
          <c:smooth val="0"/>
        </c:ser>
        <c:ser>
          <c:idx val="17"/>
          <c:order val="15"/>
          <c:tx>
            <c:v>line2a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(2)'!$C$27,'Graph (2)'!$H$41)</c:f>
              <c:numCache>
                <c:formatCode>General</c:formatCode>
                <c:ptCount val="2"/>
                <c:pt idx="0" formatCode="0.00">
                  <c:v>12.5</c:v>
                </c:pt>
                <c:pt idx="1">
                  <c:v>4.444444444444444</c:v>
                </c:pt>
              </c:numCache>
            </c:numRef>
          </c:xVal>
          <c:yVal>
            <c:numRef>
              <c:f>('Graph (2)'!$D$27,'Graph (2)'!$I$41)</c:f>
              <c:numCache>
                <c:formatCode>General</c:formatCode>
                <c:ptCount val="2"/>
                <c:pt idx="0" formatCode="0.00">
                  <c:v>31.25</c:v>
                </c:pt>
                <c:pt idx="1">
                  <c:v>31.11111111111111</c:v>
                </c:pt>
              </c:numCache>
            </c:numRef>
          </c:yVal>
          <c:smooth val="0"/>
        </c:ser>
        <c:ser>
          <c:idx val="18"/>
          <c:order val="16"/>
          <c:tx>
            <c:v>line3a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(2)'!$C$28,'Graph (2)'!$H$41)</c:f>
              <c:numCache>
                <c:formatCode>General</c:formatCode>
                <c:ptCount val="2"/>
                <c:pt idx="0" formatCode="0.00">
                  <c:v>0.0</c:v>
                </c:pt>
                <c:pt idx="1">
                  <c:v>4.444444444444444</c:v>
                </c:pt>
              </c:numCache>
            </c:numRef>
          </c:xVal>
          <c:yVal>
            <c:numRef>
              <c:f>('Graph (2)'!$D$28,'Graph (2)'!$I$41)</c:f>
              <c:numCache>
                <c:formatCode>General</c:formatCode>
                <c:ptCount val="2"/>
                <c:pt idx="0" formatCode="0.00">
                  <c:v>0.0</c:v>
                </c:pt>
                <c:pt idx="1">
                  <c:v>31.11111111111111</c:v>
                </c:pt>
              </c:numCache>
            </c:numRef>
          </c:yVal>
          <c:smooth val="0"/>
        </c:ser>
        <c:ser>
          <c:idx val="19"/>
          <c:order val="17"/>
          <c:tx>
            <c:v>line4a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(2)'!$C$29,'Graph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(2)'!$D$29,'Graph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0"/>
          <c:order val="18"/>
          <c:tx>
            <c:v>line5a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(2)'!$C$30,'Graph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(2)'!$D$30,'Graph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1"/>
          <c:order val="19"/>
          <c:tx>
            <c:v>line6a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(2)'!$C$31,'Graph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(2)'!$D$31,'Graph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2"/>
          <c:order val="20"/>
          <c:tx>
            <c:v>line7a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(2)'!$C$32,'Graph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(2)'!$D$32,'Graph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3"/>
          <c:order val="21"/>
          <c:tx>
            <c:v>line8a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(2)'!$C$33,'Graph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(2)'!$D$33,'Graph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4"/>
          <c:order val="22"/>
          <c:tx>
            <c:v>line9a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(2)'!$C$34,'Graph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(2)'!$D$34,'Graph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5"/>
          <c:order val="23"/>
          <c:tx>
            <c:v>line10a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(2)'!$C$35,'Graph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(2)'!$D$35,'Graph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6"/>
          <c:order val="24"/>
          <c:tx>
            <c:v>line11a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(2)'!$C$36,'Graph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(2)'!$D$36,'Graph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27"/>
          <c:order val="25"/>
          <c:tx>
            <c:v>line12a</c:v>
          </c:tx>
          <c:spPr>
            <a:ln w="9525" cap="flat" cmpd="sng" algn="ctr">
              <a:solidFill>
                <a:schemeClr val="accent4">
                  <a:shade val="95000"/>
                  <a:satMod val="105000"/>
                </a:schemeClr>
              </a:solidFill>
              <a:prstDash val="solid"/>
            </a:ln>
            <a:effectLst>
              <a:outerShdw blurRad="40000" dist="20000" dir="5400000" rotWithShape="0">
                <a:srgbClr val="000000">
                  <a:alpha val="38000"/>
                </a:srgbClr>
              </a:outerShdw>
            </a:effectLst>
          </c:spPr>
          <c:marker>
            <c:spPr>
              <a:gradFill rotWithShape="1">
                <a:gsLst>
                  <a:gs pos="0">
                    <a:schemeClr val="accent4">
                      <a:tint val="50000"/>
                      <a:satMod val="300000"/>
                    </a:schemeClr>
                  </a:gs>
                  <a:gs pos="35000">
                    <a:schemeClr val="accent4">
                      <a:tint val="37000"/>
                      <a:satMod val="300000"/>
                    </a:schemeClr>
                  </a:gs>
                  <a:gs pos="100000">
                    <a:schemeClr val="accent4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4">
                    <a:shade val="95000"/>
                    <a:satMod val="105000"/>
                  </a:schemeClr>
                </a:solidFill>
                <a:prstDash val="solid"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</c:marker>
          <c:xVal>
            <c:numRef>
              <c:f>('Graph (2)'!$C$37,'Graph (2)'!$H$41)</c:f>
              <c:numCache>
                <c:formatCode>General</c:formatCode>
                <c:ptCount val="2"/>
                <c:pt idx="1">
                  <c:v>4.444444444444444</c:v>
                </c:pt>
              </c:numCache>
            </c:numRef>
          </c:xVal>
          <c:yVal>
            <c:numRef>
              <c:f>('Graph (2)'!$D$37,'Graph (2)'!$I$41)</c:f>
              <c:numCache>
                <c:formatCode>General</c:formatCode>
                <c:ptCount val="2"/>
                <c:pt idx="1">
                  <c:v>31.11111111111111</c:v>
                </c:pt>
              </c:numCache>
            </c:numRef>
          </c:yVal>
          <c:smooth val="0"/>
        </c:ser>
        <c:ser>
          <c:idx val="1"/>
          <c:order val="0"/>
          <c:tx>
            <c:v>average1</c:v>
          </c:tx>
          <c:spPr>
            <a:ln w="25400" cap="flat" cmpd="sng" algn="ctr">
              <a:solidFill>
                <a:schemeClr val="accent2">
                  <a:shade val="50000"/>
                </a:schemeClr>
              </a:solidFill>
              <a:prstDash val="solid"/>
            </a:ln>
            <a:effectLst/>
          </c:spPr>
          <c:marker>
            <c:spPr>
              <a:solidFill>
                <a:schemeClr val="accent2"/>
              </a:solidFill>
              <a:ln w="25400" cap="flat" cmpd="sng" algn="ctr">
                <a:solidFill>
                  <a:schemeClr val="accent2">
                    <a:shade val="50000"/>
                  </a:schemeClr>
                </a:solidFill>
                <a:prstDash val="solid"/>
              </a:ln>
              <a:effectLst/>
            </c:spPr>
          </c:marker>
          <c:xVal>
            <c:numRef>
              <c:f>'Graph (2)'!$H$22</c:f>
              <c:numCache>
                <c:formatCode>General</c:formatCode>
                <c:ptCount val="1"/>
                <c:pt idx="0">
                  <c:v>#N/A</c:v>
                </c:pt>
              </c:numCache>
            </c:numRef>
          </c:xVal>
          <c:yVal>
            <c:numRef>
              <c:f>'Graph (2)'!$I$22</c:f>
              <c:numCache>
                <c:formatCode>General</c:formatCode>
                <c:ptCount val="1"/>
                <c:pt idx="0">
                  <c:v>#N/A</c:v>
                </c:pt>
              </c:numCache>
            </c:numRef>
          </c:yVal>
          <c:smooth val="0"/>
        </c:ser>
        <c:ser>
          <c:idx val="15"/>
          <c:order val="13"/>
          <c:tx>
            <c:v>average2</c:v>
          </c:tx>
          <c:spPr>
            <a:ln w="25400" cap="flat" cmpd="sng" algn="ctr">
              <a:solidFill>
                <a:schemeClr val="accent6">
                  <a:shade val="50000"/>
                </a:schemeClr>
              </a:solidFill>
              <a:prstDash val="solid"/>
            </a:ln>
            <a:effectLst/>
          </c:spPr>
          <c:marker>
            <c:spPr>
              <a:solidFill>
                <a:schemeClr val="accent6"/>
              </a:solidFill>
              <a:ln w="25400" cap="flat" cmpd="sng" algn="ctr">
                <a:solidFill>
                  <a:schemeClr val="accent6">
                    <a:shade val="50000"/>
                  </a:schemeClr>
                </a:solidFill>
                <a:prstDash val="solid"/>
              </a:ln>
              <a:effectLst/>
            </c:spPr>
          </c:marker>
          <c:xVal>
            <c:numRef>
              <c:f>'Graph (2)'!$H$41</c:f>
              <c:numCache>
                <c:formatCode>General</c:formatCode>
                <c:ptCount val="1"/>
                <c:pt idx="0">
                  <c:v>4.444444444444444</c:v>
                </c:pt>
              </c:numCache>
            </c:numRef>
          </c:xVal>
          <c:yVal>
            <c:numRef>
              <c:f>'Graph (2)'!$I$41</c:f>
              <c:numCache>
                <c:formatCode>General</c:formatCode>
                <c:ptCount val="1"/>
                <c:pt idx="0">
                  <c:v>31.11111111111111</c:v>
                </c:pt>
              </c:numCache>
            </c:numRef>
          </c:yVal>
          <c:smooth val="0"/>
        </c:ser>
        <c:ser>
          <c:idx val="0"/>
          <c:order val="26"/>
          <c:tx>
            <c:v>foods</c:v>
          </c:tx>
          <c:spPr>
            <a:ln w="28575">
              <a:noFill/>
            </a:ln>
          </c:spPr>
          <c:dLbls>
            <c:dLbl>
              <c:idx val="0"/>
              <c:tx>
                <c:strRef>
                  <c:f>'Graph (2)'!$B$7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tx>
                <c:strRef>
                  <c:f>'Graph (2)'!$B$8</c:f>
                  <c:strCache>
                    <c:ptCount val="1"/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'Graph (2)'!$B$9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(2)'!$B$10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(2)'!$B$11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(2)'!$B$12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(2)'!$B$13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(2)'!$B$14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(2)'!$B$15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(2)'!$B$16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(2)'!$B$17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(2)'!$B$18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(2)'!$C$7:$C$18</c:f>
              <c:numCache>
                <c:formatCode>General</c:formatCode>
                <c:ptCount val="12"/>
              </c:numCache>
            </c:numRef>
          </c:xVal>
          <c:yVal>
            <c:numRef>
              <c:f>'Graph (2)'!$D$7:$D$18</c:f>
              <c:numCache>
                <c:formatCode>General</c:formatCode>
                <c:ptCount val="12"/>
              </c:numCache>
            </c:numRef>
          </c:yVal>
          <c:smooth val="0"/>
        </c:ser>
        <c:ser>
          <c:idx val="14"/>
          <c:order val="27"/>
          <c:tx>
            <c:v>foods2</c:v>
          </c:tx>
          <c:spPr>
            <a:ln w="25400">
              <a:noFill/>
            </a:ln>
            <a:effectLst/>
          </c:spPr>
          <c:marker>
            <c:spPr>
              <a:solidFill>
                <a:schemeClr val="accent4"/>
              </a:solidFill>
              <a:ln w="25400" cap="flat" cmpd="sng" algn="ctr">
                <a:solidFill>
                  <a:schemeClr val="accent4">
                    <a:shade val="50000"/>
                  </a:schemeClr>
                </a:solidFill>
                <a:prstDash val="solid"/>
              </a:ln>
              <a:effectLst/>
            </c:spPr>
          </c:marker>
          <c:dLbls>
            <c:dLbl>
              <c:idx val="0"/>
              <c:tx>
                <c:strRef>
                  <c:f>'Graph (2)'!$B$26</c:f>
                  <c:strCache>
                    <c:ptCount val="1"/>
                    <c:pt idx="0">
                      <c:v>Roast Beef</c:v>
                    </c:pt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tx>
                <c:strRef>
                  <c:f>'Graph (2)'!$B$27</c:f>
                  <c:strCache>
                    <c:ptCount val="1"/>
                    <c:pt idx="0">
                      <c:v>Chopped Side Salad</c:v>
                    </c:pt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layout/>
              <c:tx>
                <c:strRef>
                  <c:f>'Graph (2)'!$B$28</c:f>
                  <c:strCache>
                    <c:ptCount val="1"/>
                    <c:pt idx="0">
                      <c:v>Light Italian Dressing</c:v>
                    </c:pt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'Graph (2)'!$B$29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tx>
                <c:strRef>
                  <c:f>'Graph (2)'!$B$30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tx>
                <c:strRef>
                  <c:f>'Graph (2)'!$B$31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6"/>
              <c:tx>
                <c:strRef>
                  <c:f>'Graph (2)'!$B$32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'Graph (2)'!$B$33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'Graph (2)'!$B$34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'Graph (2)'!$B$35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'Graph (2)'!$B$36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tx>
                <c:strRef>
                  <c:f>'Graph (2)'!$B$37</c:f>
                  <c:strCache>
                    <c:ptCount val="1"/>
                  </c:strCache>
                </c:strRef>
              </c:tx>
              <c:spPr/>
              <c:txPr>
                <a:bodyPr/>
                <a:lstStyle/>
                <a:p>
                  <a:pPr>
                    <a:defRPr sz="1100" b="0" i="0" strike="noStrike">
                      <a:latin typeface="Calibri"/>
                    </a:defRPr>
                  </a:pPr>
                  <a:endParaRPr lang="zh-CN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'Graph (2)'!$C$26:$C$37</c:f>
              <c:numCache>
                <c:formatCode>0.00</c:formatCode>
                <c:ptCount val="12"/>
                <c:pt idx="0">
                  <c:v>2.857142857142857</c:v>
                </c:pt>
                <c:pt idx="1">
                  <c:v>12.5</c:v>
                </c:pt>
                <c:pt idx="2">
                  <c:v>0.0</c:v>
                </c:pt>
              </c:numCache>
            </c:numRef>
          </c:xVal>
          <c:yVal>
            <c:numRef>
              <c:f>'Graph (2)'!$D$26:$D$37</c:f>
              <c:numCache>
                <c:formatCode>0.00</c:formatCode>
                <c:ptCount val="12"/>
                <c:pt idx="0">
                  <c:v>32.85714285714285</c:v>
                </c:pt>
                <c:pt idx="1">
                  <c:v>31.25</c:v>
                </c:pt>
                <c:pt idx="2">
                  <c:v>0.0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1920264"/>
        <c:axId val="691926328"/>
      </c:scatterChart>
      <c:valAx>
        <c:axId val="691920264"/>
        <c:scaling>
          <c:orientation val="minMax"/>
          <c:max val="9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 sz="1200" b="1"/>
                  <a:t>Grams</a:t>
                </a:r>
                <a:r>
                  <a:rPr lang="en-US" sz="1200" b="1" baseline="0"/>
                  <a:t> of</a:t>
                </a:r>
                <a:r>
                  <a:rPr lang="en-US" sz="1200" b="1"/>
                  <a:t> Fiber</a:t>
                </a:r>
                <a:r>
                  <a:rPr lang="en-US" sz="1200" b="1" baseline="0"/>
                  <a:t> per</a:t>
                </a:r>
                <a:r>
                  <a:rPr lang="en-US" sz="1200" b="1"/>
                  <a:t> 100 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in"/>
        <c:tickLblPos val="nextTo"/>
        <c:txPr>
          <a:bodyPr/>
          <a:lstStyle/>
          <a:p>
            <a:pPr>
              <a:defRPr sz="1100"/>
            </a:pPr>
            <a:endParaRPr lang="zh-CN"/>
          </a:p>
        </c:txPr>
        <c:crossAx val="691926328"/>
        <c:crosses val="autoZero"/>
        <c:crossBetween val="midCat"/>
        <c:majorUnit val="1.0"/>
      </c:valAx>
      <c:valAx>
        <c:axId val="691926328"/>
        <c:scaling>
          <c:orientation val="minMax"/>
          <c:max val="25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 sz="1200" b="1">
                    <a:latin typeface="+mn-lt"/>
                  </a:rPr>
                  <a:t>Grams</a:t>
                </a:r>
                <a:r>
                  <a:rPr lang="en-US" sz="1200" b="1" baseline="0">
                    <a:latin typeface="+mn-lt"/>
                  </a:rPr>
                  <a:t> of</a:t>
                </a:r>
                <a:r>
                  <a:rPr lang="en-US" sz="1200" b="1">
                    <a:latin typeface="+mn-lt"/>
                  </a:rPr>
                  <a:t> Protein</a:t>
                </a:r>
                <a:r>
                  <a:rPr lang="en-US" sz="1200" b="1" baseline="0">
                    <a:latin typeface="+mn-lt"/>
                  </a:rPr>
                  <a:t> per</a:t>
                </a:r>
                <a:r>
                  <a:rPr lang="en-US" sz="1200" b="1">
                    <a:latin typeface="+mn-lt"/>
                  </a:rPr>
                  <a:t> 100 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sz="1100"/>
            </a:pPr>
            <a:endParaRPr lang="zh-CN"/>
          </a:p>
        </c:txPr>
        <c:crossAx val="691920264"/>
        <c:crosses val="autoZero"/>
        <c:crossBetween val="midCat"/>
        <c:majorUnit val="1.0"/>
      </c:valAx>
      <c:spPr>
        <a:blipFill>
          <a:blip xmlns:r="http://schemas.openxmlformats.org/officeDocument/2006/relationships" r:embed="rId1"/>
          <a:stretch>
            <a:fillRect/>
          </a:stretch>
        </a:blipFill>
      </c:spPr>
    </c:plotArea>
    <c:plotVisOnly val="1"/>
    <c:dispBlanksAs val="gap"/>
    <c:showDLblsOverMax val="0"/>
  </c:chart>
  <c:spPr>
    <a:solidFill>
      <a:schemeClr val="bg1"/>
    </a:solidFill>
    <a:ln>
      <a:noFill/>
    </a:ln>
  </c:spPr>
  <c:printSettings>
    <c:headerFooter/>
    <c:pageMargins b="0.750000000000005" l="0.700000000000001" r="0.700000000000001" t="0.75000000000000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721249581388431"/>
          <c:y val="0.021057410497941"/>
          <c:w val="0.814516239048439"/>
          <c:h val="0.877120103941489"/>
        </c:manualLayout>
      </c:layout>
      <c:scatterChart>
        <c:scatterStyle val="lineMarker"/>
        <c:varyColors val="0"/>
        <c:ser>
          <c:idx val="1"/>
          <c:order val="0"/>
          <c:tx>
            <c:v>average1</c:v>
          </c:tx>
          <c:spPr>
            <a:ln w="25400" cap="flat" cmpd="sng" algn="ctr">
              <a:solidFill>
                <a:schemeClr val="accent2">
                  <a:shade val="50000"/>
                </a:schemeClr>
              </a:solidFill>
              <a:prstDash val="solid"/>
            </a:ln>
            <a:effectLst/>
          </c:spPr>
          <c:marker>
            <c:spPr>
              <a:solidFill>
                <a:schemeClr val="accent2"/>
              </a:solidFill>
              <a:ln w="25400" cap="flat" cmpd="sng" algn="ctr">
                <a:solidFill>
                  <a:schemeClr val="accent2">
                    <a:shade val="50000"/>
                  </a:schemeClr>
                </a:solidFill>
                <a:prstDash val="solid"/>
              </a:ln>
              <a:effectLst/>
            </c:spPr>
          </c:marker>
          <c:xVal>
            <c:numRef>
              <c:f>'Graph (2)'!$H$22</c:f>
              <c:numCache>
                <c:formatCode>General</c:formatCode>
                <c:ptCount val="1"/>
                <c:pt idx="0">
                  <c:v>#N/A</c:v>
                </c:pt>
              </c:numCache>
            </c:numRef>
          </c:xVal>
          <c:yVal>
            <c:numRef>
              <c:f>'Graph (2)'!$I$22</c:f>
              <c:numCache>
                <c:formatCode>General</c:formatCode>
                <c:ptCount val="1"/>
                <c:pt idx="0">
                  <c:v>#N/A</c:v>
                </c:pt>
              </c:numCache>
            </c:numRef>
          </c:yVal>
          <c:smooth val="0"/>
        </c:ser>
        <c:ser>
          <c:idx val="15"/>
          <c:order val="1"/>
          <c:tx>
            <c:v>average2</c:v>
          </c:tx>
          <c:spPr>
            <a:ln w="25400" cap="flat" cmpd="sng" algn="ctr">
              <a:solidFill>
                <a:schemeClr val="accent6">
                  <a:shade val="50000"/>
                </a:schemeClr>
              </a:solidFill>
              <a:prstDash val="solid"/>
            </a:ln>
            <a:effectLst/>
          </c:spPr>
          <c:marker>
            <c:symbol val="square"/>
            <c:size val="7"/>
            <c:spPr>
              <a:solidFill>
                <a:schemeClr val="accent6"/>
              </a:solidFill>
              <a:ln w="25400" cap="flat" cmpd="sng" algn="ctr">
                <a:solidFill>
                  <a:schemeClr val="accent6">
                    <a:shade val="50000"/>
                  </a:schemeClr>
                </a:solidFill>
                <a:prstDash val="solid"/>
              </a:ln>
              <a:effectLst/>
            </c:spPr>
          </c:marker>
          <c:xVal>
            <c:numRef>
              <c:f>'Graph (2)'!$H$41</c:f>
              <c:numCache>
                <c:formatCode>General</c:formatCode>
                <c:ptCount val="1"/>
                <c:pt idx="0">
                  <c:v>4.444444444444444</c:v>
                </c:pt>
              </c:numCache>
            </c:numRef>
          </c:xVal>
          <c:yVal>
            <c:numRef>
              <c:f>'Graph (2)'!$I$41</c:f>
              <c:numCache>
                <c:formatCode>General</c:formatCode>
                <c:ptCount val="1"/>
                <c:pt idx="0">
                  <c:v>31.11111111111111</c:v>
                </c:pt>
              </c:numCache>
            </c:numRef>
          </c:yVal>
          <c:smooth val="0"/>
        </c:ser>
        <c:ser>
          <c:idx val="0"/>
          <c:order val="2"/>
          <c:tx>
            <c:v>delta</c:v>
          </c:tx>
          <c:spPr>
            <a:ln>
              <a:solidFill>
                <a:schemeClr val="accent2">
                  <a:lumMod val="75000"/>
                </a:schemeClr>
              </a:solidFill>
              <a:tailEnd type="arrow"/>
            </a:ln>
          </c:spPr>
          <c:marker>
            <c:symbol val="none"/>
          </c:marker>
          <c:dLbls>
            <c:dLbl>
              <c:idx val="0"/>
              <c:layout/>
              <c:tx>
                <c:rich>
                  <a:bodyPr/>
                  <a:lstStyle/>
                  <a:p>
                    <a:r>
                      <a:rPr lang="en-US"/>
                      <a:t>Cart</a:t>
                    </a:r>
                    <a:r>
                      <a:rPr lang="en-US" baseline="0"/>
                      <a:t> 1</a:t>
                    </a:r>
                    <a:endParaRPr lang="en-US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/>
              <c:tx>
                <c:rich>
                  <a:bodyPr/>
                  <a:lstStyle/>
                  <a:p>
                    <a:r>
                      <a:rPr lang="en-US"/>
                      <a:t>Cart</a:t>
                    </a:r>
                    <a:r>
                      <a:rPr lang="en-US" baseline="0"/>
                      <a:t> 2</a:t>
                    </a:r>
                    <a:endParaRPr lang="en-US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</c:dLbl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('Graph (2)'!$H$22,'Graph (2)'!$H$41)</c:f>
              <c:numCache>
                <c:formatCode>General</c:formatCode>
                <c:ptCount val="2"/>
                <c:pt idx="0">
                  <c:v>#N/A</c:v>
                </c:pt>
                <c:pt idx="1">
                  <c:v>4.444444444444444</c:v>
                </c:pt>
              </c:numCache>
            </c:numRef>
          </c:xVal>
          <c:yVal>
            <c:numRef>
              <c:f>('Graph (2)'!$I$22,'Graph (2)'!$I$41)</c:f>
              <c:numCache>
                <c:formatCode>General</c:formatCode>
                <c:ptCount val="2"/>
                <c:pt idx="0">
                  <c:v>#N/A</c:v>
                </c:pt>
                <c:pt idx="1">
                  <c:v>31.11111111111111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08618888"/>
        <c:axId val="908442984"/>
      </c:scatterChart>
      <c:valAx>
        <c:axId val="908618888"/>
        <c:scaling>
          <c:orientation val="minMax"/>
          <c:max val="28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 sz="1200" b="1"/>
                  <a:t>Grams</a:t>
                </a:r>
                <a:r>
                  <a:rPr lang="en-US" sz="1200" b="1" baseline="0"/>
                  <a:t> of</a:t>
                </a:r>
                <a:r>
                  <a:rPr lang="en-US" sz="1200" b="1"/>
                  <a:t> Fiber</a:t>
                </a:r>
                <a:r>
                  <a:rPr lang="en-US" sz="1200" b="1" baseline="0"/>
                  <a:t> per</a:t>
                </a:r>
                <a:r>
                  <a:rPr lang="en-US" sz="1200" b="1"/>
                  <a:t> 500 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sz="1100"/>
            </a:pPr>
            <a:endParaRPr lang="zh-CN"/>
          </a:p>
        </c:txPr>
        <c:crossAx val="908442984"/>
        <c:crosses val="autoZero"/>
        <c:crossBetween val="midCat"/>
        <c:majorUnit val="1.0"/>
      </c:valAx>
      <c:valAx>
        <c:axId val="908442984"/>
        <c:scaling>
          <c:orientation val="minMax"/>
          <c:max val="80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 sz="1200" b="1">
                    <a:latin typeface="+mn-lt"/>
                  </a:rPr>
                  <a:t>Grams</a:t>
                </a:r>
                <a:r>
                  <a:rPr lang="en-US" sz="1200" b="1" baseline="0">
                    <a:latin typeface="+mn-lt"/>
                  </a:rPr>
                  <a:t> of</a:t>
                </a:r>
                <a:r>
                  <a:rPr lang="en-US" sz="1200" b="1">
                    <a:latin typeface="+mn-lt"/>
                  </a:rPr>
                  <a:t> Protein</a:t>
                </a:r>
                <a:r>
                  <a:rPr lang="en-US" sz="1200" b="1" baseline="0">
                    <a:latin typeface="+mn-lt"/>
                  </a:rPr>
                  <a:t> per</a:t>
                </a:r>
                <a:r>
                  <a:rPr lang="en-US" sz="1200" b="1">
                    <a:latin typeface="+mn-lt"/>
                  </a:rPr>
                  <a:t> 500 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 sz="1100"/>
            </a:pPr>
            <a:endParaRPr lang="zh-CN"/>
          </a:p>
        </c:txPr>
        <c:crossAx val="908618888"/>
        <c:crosses val="autoZero"/>
        <c:crossBetween val="midCat"/>
        <c:majorUnit val="10.0"/>
      </c:valAx>
      <c:spPr>
        <a:blipFill>
          <a:blip xmlns:r="http://schemas.openxmlformats.org/officeDocument/2006/relationships" r:embed="rId1"/>
          <a:stretch>
            <a:fillRect/>
          </a:stretch>
        </a:blipFill>
      </c:spPr>
    </c:plotArea>
    <c:plotVisOnly val="1"/>
    <c:dispBlanksAs val="gap"/>
    <c:showDLblsOverMax val="0"/>
  </c:chart>
  <c:spPr>
    <a:solidFill>
      <a:schemeClr val="bg1"/>
    </a:solidFill>
    <a:ln>
      <a:noFill/>
    </a:ln>
  </c:spPr>
  <c:printSettings>
    <c:headerFooter/>
    <c:pageMargins b="0.750000000000005" l="0.700000000000001" r="0.700000000000001" t="0.75000000000000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856030392568411"/>
          <c:y val="0.023050127636577"/>
          <c:w val="0.895586072586728"/>
          <c:h val="0.878920710700488"/>
        </c:manualLayout>
      </c:layout>
      <c:scatterChart>
        <c:scatterStyle val="lineMarker"/>
        <c:varyColors val="0"/>
        <c:ser>
          <c:idx val="4"/>
          <c:order val="0"/>
          <c:tx>
            <c:strRef>
              <c:f>'[1]Fiber Chart 500 kcal'!$H$1</c:f>
              <c:strCache>
                <c:ptCount val="1"/>
                <c:pt idx="0">
                  <c:v>LOW/LOW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1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tx>
                <c:strRef>
                  <c:f>'[1]Fiber Chart 500 kcal'!$B$49</c:f>
                  <c:strCache>
                    <c:ptCount val="1"/>
                    <c:pt idx="0">
                      <c:v>Orange juice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0.00945487367469844"/>
                  <c:y val="0.0137951061046422"/>
                </c:manualLayout>
              </c:layout>
              <c:tx>
                <c:strRef>
                  <c:f>'[1]Fiber Chart 500 kcal'!$B$50</c:f>
                  <c:strCache>
                    <c:ptCount val="1"/>
                    <c:pt idx="0">
                      <c:v>Orange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'[1]Fiber Chart 500 kcal'!$B$51</c:f>
                  <c:strCache>
                    <c:ptCount val="1"/>
                    <c:pt idx="0">
                      <c:v>Pear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'[1]Fiber Chart 500 kcal'!$B$52</c:f>
                  <c:strCache>
                    <c:ptCount val="1"/>
                    <c:pt idx="0">
                      <c:v>Banana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0.030255595759035"/>
                  <c:y val="-0.0275902122092844"/>
                </c:manualLayout>
              </c:layout>
              <c:tx>
                <c:strRef>
                  <c:f>'[1]Fiber Chart 500 kcal'!$B$53</c:f>
                  <c:strCache>
                    <c:ptCount val="1"/>
                    <c:pt idx="0">
                      <c:v>Raspberries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0.00945487367469844"/>
                  <c:y val="-0.0137951061046422"/>
                </c:manualLayout>
              </c:layout>
              <c:tx>
                <c:strRef>
                  <c:f>'[1]Fiber Chart 500 kcal'!$B$54</c:f>
                  <c:strCache>
                    <c:ptCount val="1"/>
                    <c:pt idx="0">
                      <c:v>Green pepper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'[1]Fiber Chart 500 kcal'!$B$56</c:f>
                  <c:strCache>
                    <c:ptCount val="1"/>
                    <c:pt idx="0">
                      <c:v>Whole wheat bread (100%)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'[1]Fiber Chart 500 kcal'!$B$58</c:f>
                  <c:strCache>
                    <c:ptCount val="1"/>
                    <c:pt idx="0">
                      <c:v>Red beans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layout>
                <c:manualLayout>
                  <c:x val="-0.00189097473493969"/>
                  <c:y val="-0.0137951061046422"/>
                </c:manualLayout>
              </c:layout>
              <c:tx>
                <c:strRef>
                  <c:f>'[1]Fiber Chart 500 kcal'!$B$60</c:f>
                  <c:strCache>
                    <c:ptCount val="1"/>
                    <c:pt idx="0">
                      <c:v>Roasted potato (w/ skin)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layout>
                <c:manualLayout>
                  <c:x val="-0.00756389893975876"/>
                  <c:y val="-0.0137951061046422"/>
                </c:manualLayout>
              </c:layout>
              <c:tx>
                <c:strRef>
                  <c:f>'[1]Fiber Chart 500 kcal'!$B$61</c:f>
                  <c:strCache>
                    <c:ptCount val="1"/>
                    <c:pt idx="0">
                      <c:v>Broccoli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layout>
                <c:manualLayout>
                  <c:x val="-0.00756389893975876"/>
                  <c:y val="-0.0183934748061897"/>
                </c:manualLayout>
              </c:layout>
              <c:tx>
                <c:strRef>
                  <c:f>'[1]Fiber Chart 500 kcal'!$B$62</c:f>
                  <c:strCache>
                    <c:ptCount val="1"/>
                    <c:pt idx="0">
                      <c:v>Carrots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layout>
                <c:manualLayout>
                  <c:x val="-0.0151921439868343"/>
                  <c:y val="0.012347599509985"/>
                </c:manualLayout>
              </c:layout>
              <c:tx>
                <c:strRef>
                  <c:f>'[1]Fiber Chart 500 kcal'!$B$63</c:f>
                  <c:strCache>
                    <c:ptCount val="1"/>
                    <c:pt idx="0">
                      <c:v>Mixed salad greens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noFill/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kcal'!$H$2:$H$50</c:f>
              <c:numCache>
                <c:formatCode>General</c:formatCode>
                <c:ptCount val="49"/>
                <c:pt idx="0">
                  <c:v>6.875</c:v>
                </c:pt>
                <c:pt idx="1">
                  <c:v>9.549999999999998</c:v>
                </c:pt>
                <c:pt idx="2">
                  <c:v>3.125</c:v>
                </c:pt>
                <c:pt idx="3">
                  <c:v>6.1125</c:v>
                </c:pt>
                <c:pt idx="4">
                  <c:v>11.6625</c:v>
                </c:pt>
                <c:pt idx="5">
                  <c:v>20.0</c:v>
                </c:pt>
              </c:numCache>
            </c:numRef>
          </c:yVal>
          <c:smooth val="0"/>
        </c:ser>
        <c:ser>
          <c:idx val="5"/>
          <c:order val="1"/>
          <c:tx>
            <c:strRef>
              <c:f>'[1]Fiber Chart 500 kcal'!$I$1</c:f>
              <c:strCache>
                <c:ptCount val="1"/>
                <c:pt idx="0">
                  <c:v>LOW/MED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2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kcal'!$I$2:$I$50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6"/>
          <c:order val="2"/>
          <c:tx>
            <c:strRef>
              <c:f>'[1]Fiber Chart 500 kcal'!$J$1</c:f>
              <c:strCache>
                <c:ptCount val="1"/>
                <c:pt idx="0">
                  <c:v>LOW/HIGH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kcal'!$J$2:$J$50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7"/>
          <c:order val="3"/>
          <c:tx>
            <c:strRef>
              <c:f>'[1]Fiber Chart 500 kcal'!$K$1</c:f>
              <c:strCache>
                <c:ptCount val="1"/>
                <c:pt idx="0">
                  <c:v>MED/LOW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4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6"/>
              <c:tx>
                <c:strRef>
                  <c:f>'[1]Fiber Chart 500 kcal'!$B$55</c:f>
                  <c:strCache>
                    <c:ptCount val="1"/>
                    <c:pt idx="0">
                      <c:v>Peas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'[1]Fiber Chart 500 kcal'!$B$57</c:f>
                  <c:strCache>
                    <c:ptCount val="1"/>
                    <c:pt idx="0">
                      <c:v>White bread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'[1]Fiber Chart 500 kcal'!$B$59</c:f>
                  <c:strCache>
                    <c:ptCount val="1"/>
                    <c:pt idx="0">
                      <c:v>Corn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kcal'!$K$2:$K$50</c:f>
              <c:numCache>
                <c:formatCode>General</c:formatCode>
                <c:ptCount val="49"/>
                <c:pt idx="7">
                  <c:v>26.1375</c:v>
                </c:pt>
                <c:pt idx="9">
                  <c:v>30.9375</c:v>
                </c:pt>
                <c:pt idx="11">
                  <c:v>13.1375</c:v>
                </c:pt>
                <c:pt idx="12">
                  <c:v>40.0</c:v>
                </c:pt>
                <c:pt idx="13">
                  <c:v>10.0</c:v>
                </c:pt>
                <c:pt idx="14">
                  <c:v>36.6625</c:v>
                </c:pt>
              </c:numCache>
            </c:numRef>
          </c:yVal>
          <c:smooth val="0"/>
        </c:ser>
        <c:ser>
          <c:idx val="8"/>
          <c:order val="4"/>
          <c:tx>
            <c:strRef>
              <c:f>'[1]Fiber Chart 500 kcal'!$L$1</c:f>
              <c:strCache>
                <c:ptCount val="1"/>
                <c:pt idx="0">
                  <c:v>MED/MED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5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kcal'!$L$2:$L$50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9"/>
          <c:order val="5"/>
          <c:tx>
            <c:strRef>
              <c:f>'[1]Fiber Chart 500 kcal'!$M$1</c:f>
              <c:strCache>
                <c:ptCount val="1"/>
                <c:pt idx="0">
                  <c:v>MED/HIGH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6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kcal'!$M$2:$M$50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0"/>
          <c:order val="6"/>
          <c:tx>
            <c:strRef>
              <c:f>'[1]Fiber Chart 500 kcal'!$N$1</c:f>
              <c:strCache>
                <c:ptCount val="1"/>
                <c:pt idx="0">
                  <c:v>HIGH/LOW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7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kcal'!$N$2:$N$50</c:f>
              <c:numCache>
                <c:formatCode>General</c:formatCode>
                <c:ptCount val="49"/>
                <c:pt idx="6">
                  <c:v>31.6625</c:v>
                </c:pt>
                <c:pt idx="8">
                  <c:v>15.0</c:v>
                </c:pt>
                <c:pt idx="10">
                  <c:v>17.775</c:v>
                </c:pt>
              </c:numCache>
            </c:numRef>
          </c:yVal>
          <c:smooth val="0"/>
        </c:ser>
        <c:ser>
          <c:idx val="11"/>
          <c:order val="7"/>
          <c:tx>
            <c:strRef>
              <c:f>'[1]Fiber Chart 500 kcal'!$O$1</c:f>
              <c:strCache>
                <c:ptCount val="1"/>
                <c:pt idx="0">
                  <c:v>HIGH/MED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8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kcal'!$O$2:$O$50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2"/>
          <c:order val="8"/>
          <c:tx>
            <c:strRef>
              <c:f>'[1]Fiber Chart 500 kcal'!$P$1</c:f>
              <c:strCache>
                <c:ptCount val="1"/>
                <c:pt idx="0">
                  <c:v>HIGH/HIGH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9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kcal'!$P$2:$P$50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0"/>
          <c:order val="9"/>
          <c:tx>
            <c:v>fiber1</c:v>
          </c:tx>
          <c:spPr>
            <a:ln w="9525">
              <a:solidFill>
                <a:sysClr val="windowText" lastClr="000000">
                  <a:alpha val="50000"/>
                </a:sysClr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3.5</c:v>
              </c:pt>
              <c:pt idx="1">
                <c:v>3.5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120.0</c:v>
              </c:pt>
            </c:numLit>
          </c:yVal>
          <c:smooth val="0"/>
        </c:ser>
        <c:ser>
          <c:idx val="1"/>
          <c:order val="10"/>
          <c:tx>
            <c:v>fiber2</c:v>
          </c:tx>
          <c:spPr>
            <a:ln w="9525">
              <a:solidFill>
                <a:sysClr val="windowText" lastClr="000000">
                  <a:alpha val="50000"/>
                </a:sysClr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7.0</c:v>
              </c:pt>
              <c:pt idx="1">
                <c:v>7.0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120.0</c:v>
              </c:pt>
            </c:numLit>
          </c:yVal>
          <c:smooth val="0"/>
        </c:ser>
        <c:ser>
          <c:idx val="2"/>
          <c:order val="11"/>
          <c:tx>
            <c:v>fiber3</c:v>
          </c:tx>
          <c:spPr>
            <a:ln w="9525">
              <a:solidFill>
                <a:sysClr val="windowText" lastClr="000000">
                  <a:alpha val="50000"/>
                </a:sysClr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14.0</c:v>
              </c:pt>
              <c:pt idx="1">
                <c:v>14.0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120.0</c:v>
              </c:pt>
            </c:numLit>
          </c:yVal>
          <c:smooth val="0"/>
        </c:ser>
        <c:ser>
          <c:idx val="3"/>
          <c:order val="12"/>
          <c:tx>
            <c:v>fiber4</c:v>
          </c:tx>
          <c:spPr>
            <a:ln w="9525">
              <a:solidFill>
                <a:sysClr val="windowText" lastClr="000000">
                  <a:alpha val="50000"/>
                </a:sysClr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21.0</c:v>
              </c:pt>
              <c:pt idx="1">
                <c:v>21.0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120.0</c:v>
              </c:pt>
            </c:numLit>
          </c:yVal>
          <c:smooth val="0"/>
        </c:ser>
        <c:ser>
          <c:idx val="13"/>
          <c:order val="13"/>
          <c:tx>
            <c:v>protein1</c:v>
          </c:tx>
          <c:spPr>
            <a:ln w="9525">
              <a:solidFill>
                <a:sysClr val="windowText" lastClr="000000">
                  <a:alpha val="50000"/>
                </a:sysClr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0.0</c:v>
              </c:pt>
              <c:pt idx="1">
                <c:v>60.0</c:v>
              </c:pt>
            </c:numLit>
          </c:xVal>
          <c:yVal>
            <c:numLit>
              <c:formatCode>General</c:formatCode>
              <c:ptCount val="2"/>
              <c:pt idx="0">
                <c:v>10.0</c:v>
              </c:pt>
              <c:pt idx="1">
                <c:v>10.0</c:v>
              </c:pt>
            </c:numLit>
          </c:yVal>
          <c:smooth val="0"/>
        </c:ser>
        <c:ser>
          <c:idx val="14"/>
          <c:order val="14"/>
          <c:tx>
            <c:v>protein2</c:v>
          </c:tx>
          <c:spPr>
            <a:ln w="9525">
              <a:solidFill>
                <a:sysClr val="windowText" lastClr="000000">
                  <a:alpha val="50000"/>
                </a:sysClr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0.0</c:v>
              </c:pt>
              <c:pt idx="1">
                <c:v>60.0</c:v>
              </c:pt>
            </c:numLit>
          </c:xVal>
          <c:yVal>
            <c:numLit>
              <c:formatCode>General</c:formatCode>
              <c:ptCount val="2"/>
              <c:pt idx="0">
                <c:v>20.0</c:v>
              </c:pt>
              <c:pt idx="1">
                <c:v>20.0</c:v>
              </c:pt>
            </c:numLit>
          </c:yVal>
          <c:smooth val="0"/>
        </c:ser>
        <c:ser>
          <c:idx val="15"/>
          <c:order val="15"/>
          <c:tx>
            <c:v>protein3</c:v>
          </c:tx>
          <c:spPr>
            <a:ln w="9525">
              <a:solidFill>
                <a:sysClr val="windowText" lastClr="000000">
                  <a:alpha val="50000"/>
                </a:sysClr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0.0</c:v>
              </c:pt>
              <c:pt idx="1">
                <c:v>60.0</c:v>
              </c:pt>
            </c:numLit>
          </c:xVal>
          <c:yVal>
            <c:numLit>
              <c:formatCode>General</c:formatCode>
              <c:ptCount val="2"/>
              <c:pt idx="0">
                <c:v>40.0</c:v>
              </c:pt>
              <c:pt idx="1">
                <c:v>40.0</c:v>
              </c:pt>
            </c:numLit>
          </c:yVal>
          <c:smooth val="0"/>
        </c:ser>
        <c:ser>
          <c:idx val="16"/>
          <c:order val="16"/>
          <c:tx>
            <c:v>protein4</c:v>
          </c:tx>
          <c:spPr>
            <a:ln w="9525">
              <a:solidFill>
                <a:sysClr val="windowText" lastClr="000000">
                  <a:alpha val="50000"/>
                </a:sysClr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0.0</c:v>
              </c:pt>
              <c:pt idx="1">
                <c:v>60.0</c:v>
              </c:pt>
            </c:numLit>
          </c:xVal>
          <c:yVal>
            <c:numLit>
              <c:formatCode>General</c:formatCode>
              <c:ptCount val="2"/>
              <c:pt idx="0">
                <c:v>60.0</c:v>
              </c:pt>
              <c:pt idx="1">
                <c:v>60.0</c:v>
              </c:pt>
            </c:numLit>
          </c:yVal>
          <c:smooth val="0"/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axId val="885326088"/>
        <c:axId val="885331432"/>
      </c:scatterChart>
      <c:valAx>
        <c:axId val="885326088"/>
        <c:scaling>
          <c:orientation val="minMax"/>
          <c:max val="60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g Fiber/100kcal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885331432"/>
        <c:crosses val="autoZero"/>
        <c:crossBetween val="midCat"/>
        <c:majorUnit val="5.0"/>
      </c:valAx>
      <c:valAx>
        <c:axId val="885331432"/>
        <c:scaling>
          <c:orientation val="minMax"/>
          <c:max val="120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g Protein/100kcal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885326088"/>
        <c:crosses val="autoZero"/>
        <c:crossBetween val="midCat"/>
        <c:majorUnit val="10.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txPr>
    <a:bodyPr/>
    <a:lstStyle/>
    <a:p>
      <a:pPr>
        <a:defRPr sz="1200"/>
      </a:pPr>
      <a:endParaRPr lang="zh-CN"/>
    </a:p>
  </c:txPr>
  <c:printSettings>
    <c:headerFooter/>
    <c:pageMargins b="0.750000000000001" l="0.700000000000001" r="0.700000000000001" t="0.750000000000001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856030392568411"/>
          <c:y val="0.023050127636577"/>
          <c:w val="0.884197895772771"/>
          <c:h val="0.878920710700488"/>
        </c:manualLayout>
      </c:layout>
      <c:scatterChart>
        <c:scatterStyle val="lineMarker"/>
        <c:varyColors val="0"/>
        <c:ser>
          <c:idx val="4"/>
          <c:order val="0"/>
          <c:tx>
            <c:strRef>
              <c:f>'[1]Fiber Chart 500 kcal'!$H$1</c:f>
              <c:strCache>
                <c:ptCount val="1"/>
                <c:pt idx="0">
                  <c:v>LOW/LOW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1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tx>
                <c:strRef>
                  <c:f>'[1]Fiber Chart 500 kcal'!$B$49</c:f>
                  <c:strCache>
                    <c:ptCount val="1"/>
                    <c:pt idx="0">
                      <c:v>Orange juice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0.00945487367469844"/>
                  <c:y val="0.0137951061046422"/>
                </c:manualLayout>
              </c:layout>
              <c:tx>
                <c:strRef>
                  <c:f>'[1]Fiber Chart 500 kcal'!$B$50</c:f>
                  <c:strCache>
                    <c:ptCount val="1"/>
                    <c:pt idx="0">
                      <c:v>Orange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'[1]Fiber Chart 500 kcal'!$B$51</c:f>
                  <c:strCache>
                    <c:ptCount val="1"/>
                    <c:pt idx="0">
                      <c:v>Pear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'[1]Fiber Chart 500 kcal'!$B$52</c:f>
                  <c:strCache>
                    <c:ptCount val="1"/>
                    <c:pt idx="0">
                      <c:v>Banana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0.030255595759035"/>
                  <c:y val="-0.0275902122092844"/>
                </c:manualLayout>
              </c:layout>
              <c:tx>
                <c:strRef>
                  <c:f>'[1]Fiber Chart 500 kcal'!$B$53</c:f>
                  <c:strCache>
                    <c:ptCount val="1"/>
                    <c:pt idx="0">
                      <c:v>Raspberries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0.00945487367469844"/>
                  <c:y val="-0.0137951061046422"/>
                </c:manualLayout>
              </c:layout>
              <c:tx>
                <c:strRef>
                  <c:f>'[1]Fiber Chart 500 kcal'!$B$54</c:f>
                  <c:strCache>
                    <c:ptCount val="1"/>
                    <c:pt idx="0">
                      <c:v>Green pepper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'[1]Fiber Chart 500 kcal'!$B$56</c:f>
                  <c:strCache>
                    <c:ptCount val="1"/>
                    <c:pt idx="0">
                      <c:v>Whole wheat bread (100%)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'[1]Fiber Chart 500 kcal'!$B$58</c:f>
                  <c:strCache>
                    <c:ptCount val="1"/>
                    <c:pt idx="0">
                      <c:v>Red beans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layout>
                <c:manualLayout>
                  <c:x val="-0.00189097473493969"/>
                  <c:y val="-0.0137951061046422"/>
                </c:manualLayout>
              </c:layout>
              <c:tx>
                <c:strRef>
                  <c:f>'[1]Fiber Chart 500 kcal'!$B$60</c:f>
                  <c:strCache>
                    <c:ptCount val="1"/>
                    <c:pt idx="0">
                      <c:v>Roasted potato (w/ skin)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layout>
                <c:manualLayout>
                  <c:x val="-0.00756389893975876"/>
                  <c:y val="-0.0137951061046422"/>
                </c:manualLayout>
              </c:layout>
              <c:tx>
                <c:strRef>
                  <c:f>'[1]Fiber Chart 500 kcal'!$B$61</c:f>
                  <c:strCache>
                    <c:ptCount val="1"/>
                    <c:pt idx="0">
                      <c:v>Broccoli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layout>
                <c:manualLayout>
                  <c:x val="-0.00756389893975876"/>
                  <c:y val="-0.0183934748061897"/>
                </c:manualLayout>
              </c:layout>
              <c:tx>
                <c:strRef>
                  <c:f>'[1]Fiber Chart 500 kcal'!$B$62</c:f>
                  <c:strCache>
                    <c:ptCount val="1"/>
                    <c:pt idx="0">
                      <c:v>Carrots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layout>
                <c:manualLayout>
                  <c:x val="-0.0151921439868343"/>
                  <c:y val="0.012347599509985"/>
                </c:manualLayout>
              </c:layout>
              <c:tx>
                <c:strRef>
                  <c:f>'[1]Fiber Chart 500 kcal'!$B$63</c:f>
                  <c:strCache>
                    <c:ptCount val="1"/>
                    <c:pt idx="0">
                      <c:v>Mixed salad greens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noFill/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kcal'!$H$2:$H$50</c:f>
              <c:numCache>
                <c:formatCode>General</c:formatCode>
                <c:ptCount val="49"/>
                <c:pt idx="0">
                  <c:v>6.875</c:v>
                </c:pt>
                <c:pt idx="1">
                  <c:v>9.549999999999998</c:v>
                </c:pt>
                <c:pt idx="2">
                  <c:v>3.125</c:v>
                </c:pt>
                <c:pt idx="3">
                  <c:v>6.1125</c:v>
                </c:pt>
                <c:pt idx="4">
                  <c:v>11.6625</c:v>
                </c:pt>
                <c:pt idx="5">
                  <c:v>20.0</c:v>
                </c:pt>
              </c:numCache>
            </c:numRef>
          </c:yVal>
          <c:smooth val="0"/>
        </c:ser>
        <c:ser>
          <c:idx val="5"/>
          <c:order val="1"/>
          <c:tx>
            <c:strRef>
              <c:f>'[1]Fiber Chart 500 kcal'!$I$1</c:f>
              <c:strCache>
                <c:ptCount val="1"/>
                <c:pt idx="0">
                  <c:v>LOW/MED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2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kcal'!$I$2:$I$50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6"/>
          <c:order val="2"/>
          <c:tx>
            <c:strRef>
              <c:f>'[1]Fiber Chart 500 kcal'!$J$1</c:f>
              <c:strCache>
                <c:ptCount val="1"/>
                <c:pt idx="0">
                  <c:v>LOW/HIGH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kcal'!$J$2:$J$50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7"/>
          <c:order val="3"/>
          <c:tx>
            <c:strRef>
              <c:f>'[1]Fiber Chart 500 kcal'!$K$1</c:f>
              <c:strCache>
                <c:ptCount val="1"/>
                <c:pt idx="0">
                  <c:v>MED/LOW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4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6"/>
              <c:tx>
                <c:strRef>
                  <c:f>'[1]Fiber Chart 500 kcal'!$B$55</c:f>
                  <c:strCache>
                    <c:ptCount val="1"/>
                    <c:pt idx="0">
                      <c:v>Peas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'[1]Fiber Chart 500 kcal'!$B$57</c:f>
                  <c:strCache>
                    <c:ptCount val="1"/>
                    <c:pt idx="0">
                      <c:v>White bread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'[1]Fiber Chart 500 kcal'!$B$59</c:f>
                  <c:strCache>
                    <c:ptCount val="1"/>
                    <c:pt idx="0">
                      <c:v>Corn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kcal'!$K$2:$K$50</c:f>
              <c:numCache>
                <c:formatCode>General</c:formatCode>
                <c:ptCount val="49"/>
                <c:pt idx="7">
                  <c:v>26.1375</c:v>
                </c:pt>
                <c:pt idx="9">
                  <c:v>30.9375</c:v>
                </c:pt>
                <c:pt idx="11">
                  <c:v>13.1375</c:v>
                </c:pt>
                <c:pt idx="12">
                  <c:v>40.0</c:v>
                </c:pt>
                <c:pt idx="13">
                  <c:v>10.0</c:v>
                </c:pt>
                <c:pt idx="14">
                  <c:v>36.6625</c:v>
                </c:pt>
              </c:numCache>
            </c:numRef>
          </c:yVal>
          <c:smooth val="0"/>
        </c:ser>
        <c:ser>
          <c:idx val="8"/>
          <c:order val="4"/>
          <c:tx>
            <c:strRef>
              <c:f>'[1]Fiber Chart 500 kcal'!$L$1</c:f>
              <c:strCache>
                <c:ptCount val="1"/>
                <c:pt idx="0">
                  <c:v>MED/MED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5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kcal'!$L$2:$L$50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9"/>
          <c:order val="5"/>
          <c:tx>
            <c:strRef>
              <c:f>'[1]Fiber Chart 500 kcal'!$M$1</c:f>
              <c:strCache>
                <c:ptCount val="1"/>
                <c:pt idx="0">
                  <c:v>MED/HIGH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6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kcal'!$M$2:$M$50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0"/>
          <c:order val="6"/>
          <c:tx>
            <c:strRef>
              <c:f>'[1]Fiber Chart 500 kcal'!$N$1</c:f>
              <c:strCache>
                <c:ptCount val="1"/>
                <c:pt idx="0">
                  <c:v>HIGH/LOW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7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kcal'!$N$2:$N$50</c:f>
              <c:numCache>
                <c:formatCode>General</c:formatCode>
                <c:ptCount val="49"/>
                <c:pt idx="6">
                  <c:v>31.6625</c:v>
                </c:pt>
                <c:pt idx="8">
                  <c:v>15.0</c:v>
                </c:pt>
                <c:pt idx="10">
                  <c:v>17.775</c:v>
                </c:pt>
              </c:numCache>
            </c:numRef>
          </c:yVal>
          <c:smooth val="0"/>
        </c:ser>
        <c:ser>
          <c:idx val="11"/>
          <c:order val="7"/>
          <c:tx>
            <c:strRef>
              <c:f>'[1]Fiber Chart 500 kcal'!$O$1</c:f>
              <c:strCache>
                <c:ptCount val="1"/>
                <c:pt idx="0">
                  <c:v>HIGH/MED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8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kcal'!$O$2:$O$50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2"/>
          <c:order val="8"/>
          <c:tx>
            <c:strRef>
              <c:f>'[1]Fiber Chart 500 kcal'!$P$1</c:f>
              <c:strCache>
                <c:ptCount val="1"/>
                <c:pt idx="0">
                  <c:v>HIGH/HIGH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9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kcal'!$P$2:$P$50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0"/>
          <c:order val="9"/>
          <c:tx>
            <c:v>fiber1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7.0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20.0</c:v>
              </c:pt>
            </c:numLit>
          </c:yVal>
          <c:smooth val="0"/>
        </c:ser>
        <c:ser>
          <c:idx val="1"/>
          <c:order val="10"/>
          <c:tx>
            <c:v>fiber2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14.0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40.0</c:v>
              </c:pt>
            </c:numLit>
          </c:yVal>
          <c:smooth val="0"/>
        </c:ser>
        <c:ser>
          <c:idx val="2"/>
          <c:order val="11"/>
          <c:tx>
            <c:v>fiber3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28.0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80.0</c:v>
              </c:pt>
            </c:numLit>
          </c:yVal>
          <c:smooth val="0"/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axId val="691482776"/>
        <c:axId val="691477560"/>
      </c:scatterChart>
      <c:valAx>
        <c:axId val="691482776"/>
        <c:scaling>
          <c:orientation val="minMax"/>
          <c:max val="90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g Fiber/100kcal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691477560"/>
        <c:crosses val="autoZero"/>
        <c:crossBetween val="midCat"/>
        <c:majorUnit val="5.0"/>
      </c:valAx>
      <c:valAx>
        <c:axId val="691477560"/>
        <c:scaling>
          <c:orientation val="minMax"/>
          <c:max val="125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g Protein/100kcal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691482776"/>
        <c:crosses val="autoZero"/>
        <c:crossBetween val="midCat"/>
        <c:majorUnit val="10.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txPr>
    <a:bodyPr/>
    <a:lstStyle/>
    <a:p>
      <a:pPr>
        <a:defRPr sz="1200"/>
      </a:pPr>
      <a:endParaRPr lang="zh-CN"/>
    </a:p>
  </c:txPr>
  <c:printSettings>
    <c:headerFooter/>
    <c:pageMargins b="0.750000000000001" l="0.700000000000001" r="0.700000000000001" t="0.750000000000001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856030392568411"/>
          <c:y val="0.023050127636577"/>
          <c:w val="0.884197895772771"/>
          <c:h val="0.878920710700488"/>
        </c:manualLayout>
      </c:layout>
      <c:scatterChart>
        <c:scatterStyle val="lineMarker"/>
        <c:varyColors val="0"/>
        <c:ser>
          <c:idx val="4"/>
          <c:order val="0"/>
          <c:tx>
            <c:strRef>
              <c:f>'[1]Fiber Chart 500 kcal'!$H$1</c:f>
              <c:strCache>
                <c:ptCount val="1"/>
                <c:pt idx="0">
                  <c:v>LOW/LOW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1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tx>
                <c:strRef>
                  <c:f>'[1]Fiber Chart 500 kcal'!$B$49</c:f>
                  <c:strCache>
                    <c:ptCount val="1"/>
                    <c:pt idx="0">
                      <c:v>Orange juice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0.00945487367469844"/>
                  <c:y val="0.0137951061046422"/>
                </c:manualLayout>
              </c:layout>
              <c:tx>
                <c:strRef>
                  <c:f>'[1]Fiber Chart 500 kcal'!$B$50</c:f>
                  <c:strCache>
                    <c:ptCount val="1"/>
                    <c:pt idx="0">
                      <c:v>Orange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'[1]Fiber Chart 500 kcal'!$B$51</c:f>
                  <c:strCache>
                    <c:ptCount val="1"/>
                    <c:pt idx="0">
                      <c:v>Pear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'[1]Fiber Chart 500 kcal'!$B$52</c:f>
                  <c:strCache>
                    <c:ptCount val="1"/>
                    <c:pt idx="0">
                      <c:v>Banana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0.030255595759035"/>
                  <c:y val="-0.0275902122092844"/>
                </c:manualLayout>
              </c:layout>
              <c:tx>
                <c:strRef>
                  <c:f>'[1]Fiber Chart 500 kcal'!$B$53</c:f>
                  <c:strCache>
                    <c:ptCount val="1"/>
                    <c:pt idx="0">
                      <c:v>Raspberries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0.00945487367469844"/>
                  <c:y val="-0.0137951061046422"/>
                </c:manualLayout>
              </c:layout>
              <c:tx>
                <c:strRef>
                  <c:f>'[1]Fiber Chart 500 kcal'!$B$54</c:f>
                  <c:strCache>
                    <c:ptCount val="1"/>
                    <c:pt idx="0">
                      <c:v>Green pepper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'[1]Fiber Chart 500 kcal'!$B$56</c:f>
                  <c:strCache>
                    <c:ptCount val="1"/>
                    <c:pt idx="0">
                      <c:v>Whole wheat bread (100%)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'[1]Fiber Chart 500 kcal'!$B$58</c:f>
                  <c:strCache>
                    <c:ptCount val="1"/>
                    <c:pt idx="0">
                      <c:v>Red beans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layout>
                <c:manualLayout>
                  <c:x val="-0.00189097473493969"/>
                  <c:y val="-0.0137951061046422"/>
                </c:manualLayout>
              </c:layout>
              <c:tx>
                <c:strRef>
                  <c:f>'[1]Fiber Chart 500 kcal'!$B$60</c:f>
                  <c:strCache>
                    <c:ptCount val="1"/>
                    <c:pt idx="0">
                      <c:v>Roasted potato (w/ skin)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layout>
                <c:manualLayout>
                  <c:x val="-0.00756389893975876"/>
                  <c:y val="-0.0137951061046422"/>
                </c:manualLayout>
              </c:layout>
              <c:tx>
                <c:strRef>
                  <c:f>'[1]Fiber Chart 500 kcal'!$B$61</c:f>
                  <c:strCache>
                    <c:ptCount val="1"/>
                    <c:pt idx="0">
                      <c:v>Broccoli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layout>
                <c:manualLayout>
                  <c:x val="-0.00756389893975876"/>
                  <c:y val="-0.0183934748061897"/>
                </c:manualLayout>
              </c:layout>
              <c:tx>
                <c:strRef>
                  <c:f>'[1]Fiber Chart 500 kcal'!$B$62</c:f>
                  <c:strCache>
                    <c:ptCount val="1"/>
                    <c:pt idx="0">
                      <c:v>Carrots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layout>
                <c:manualLayout>
                  <c:x val="-0.0151921439868343"/>
                  <c:y val="0.012347599509985"/>
                </c:manualLayout>
              </c:layout>
              <c:tx>
                <c:strRef>
                  <c:f>'[1]Fiber Chart 500 kcal'!$B$63</c:f>
                  <c:strCache>
                    <c:ptCount val="1"/>
                    <c:pt idx="0">
                      <c:v>Mixed salad greens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noFill/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kcal'!$H$2:$H$50</c:f>
              <c:numCache>
                <c:formatCode>General</c:formatCode>
                <c:ptCount val="49"/>
                <c:pt idx="0">
                  <c:v>6.875</c:v>
                </c:pt>
                <c:pt idx="1">
                  <c:v>9.549999999999998</c:v>
                </c:pt>
                <c:pt idx="2">
                  <c:v>3.125</c:v>
                </c:pt>
                <c:pt idx="3">
                  <c:v>6.1125</c:v>
                </c:pt>
                <c:pt idx="4">
                  <c:v>11.6625</c:v>
                </c:pt>
                <c:pt idx="5">
                  <c:v>20.0</c:v>
                </c:pt>
              </c:numCache>
            </c:numRef>
          </c:yVal>
          <c:smooth val="0"/>
        </c:ser>
        <c:ser>
          <c:idx val="5"/>
          <c:order val="1"/>
          <c:tx>
            <c:strRef>
              <c:f>'[1]Fiber Chart 500 kcal'!$I$1</c:f>
              <c:strCache>
                <c:ptCount val="1"/>
                <c:pt idx="0">
                  <c:v>LOW/MED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2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kcal'!$I$2:$I$50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6"/>
          <c:order val="2"/>
          <c:tx>
            <c:strRef>
              <c:f>'[1]Fiber Chart 500 kcal'!$J$1</c:f>
              <c:strCache>
                <c:ptCount val="1"/>
                <c:pt idx="0">
                  <c:v>LOW/HIGH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kcal'!$J$2:$J$50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7"/>
          <c:order val="3"/>
          <c:tx>
            <c:strRef>
              <c:f>'[1]Fiber Chart 500 kcal'!$K$1</c:f>
              <c:strCache>
                <c:ptCount val="1"/>
                <c:pt idx="0">
                  <c:v>MED/LOW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4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6"/>
              <c:tx>
                <c:strRef>
                  <c:f>'[1]Fiber Chart 500 kcal'!$B$55</c:f>
                  <c:strCache>
                    <c:ptCount val="1"/>
                    <c:pt idx="0">
                      <c:v>Peas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'[1]Fiber Chart 500 kcal'!$B$57</c:f>
                  <c:strCache>
                    <c:ptCount val="1"/>
                    <c:pt idx="0">
                      <c:v>White bread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'[1]Fiber Chart 500 kcal'!$B$59</c:f>
                  <c:strCache>
                    <c:ptCount val="1"/>
                    <c:pt idx="0">
                      <c:v>Corn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kcal'!$K$2:$K$50</c:f>
              <c:numCache>
                <c:formatCode>General</c:formatCode>
                <c:ptCount val="49"/>
                <c:pt idx="7">
                  <c:v>26.1375</c:v>
                </c:pt>
                <c:pt idx="9">
                  <c:v>30.9375</c:v>
                </c:pt>
                <c:pt idx="11">
                  <c:v>13.1375</c:v>
                </c:pt>
                <c:pt idx="12">
                  <c:v>40.0</c:v>
                </c:pt>
                <c:pt idx="13">
                  <c:v>10.0</c:v>
                </c:pt>
                <c:pt idx="14">
                  <c:v>36.6625</c:v>
                </c:pt>
              </c:numCache>
            </c:numRef>
          </c:yVal>
          <c:smooth val="0"/>
        </c:ser>
        <c:ser>
          <c:idx val="8"/>
          <c:order val="4"/>
          <c:tx>
            <c:strRef>
              <c:f>'[1]Fiber Chart 500 kcal'!$L$1</c:f>
              <c:strCache>
                <c:ptCount val="1"/>
                <c:pt idx="0">
                  <c:v>MED/MED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5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kcal'!$L$2:$L$50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9"/>
          <c:order val="5"/>
          <c:tx>
            <c:strRef>
              <c:f>'[1]Fiber Chart 500 kcal'!$M$1</c:f>
              <c:strCache>
                <c:ptCount val="1"/>
                <c:pt idx="0">
                  <c:v>MED/HIGH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6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kcal'!$M$2:$M$50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0"/>
          <c:order val="6"/>
          <c:tx>
            <c:strRef>
              <c:f>'[1]Fiber Chart 500 kcal'!$N$1</c:f>
              <c:strCache>
                <c:ptCount val="1"/>
                <c:pt idx="0">
                  <c:v>HIGH/LOW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7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kcal'!$N$2:$N$50</c:f>
              <c:numCache>
                <c:formatCode>General</c:formatCode>
                <c:ptCount val="49"/>
                <c:pt idx="6">
                  <c:v>31.6625</c:v>
                </c:pt>
                <c:pt idx="8">
                  <c:v>15.0</c:v>
                </c:pt>
                <c:pt idx="10">
                  <c:v>17.775</c:v>
                </c:pt>
              </c:numCache>
            </c:numRef>
          </c:yVal>
          <c:smooth val="0"/>
        </c:ser>
        <c:ser>
          <c:idx val="11"/>
          <c:order val="7"/>
          <c:tx>
            <c:strRef>
              <c:f>'[1]Fiber Chart 500 kcal'!$O$1</c:f>
              <c:strCache>
                <c:ptCount val="1"/>
                <c:pt idx="0">
                  <c:v>HIGH/MED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8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kcal'!$O$2:$O$50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2"/>
          <c:order val="8"/>
          <c:tx>
            <c:strRef>
              <c:f>'[1]Fiber Chart 500 kcal'!$P$1</c:f>
              <c:strCache>
                <c:ptCount val="1"/>
                <c:pt idx="0">
                  <c:v>HIGH/HIGH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9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kcal'!$P$2:$P$50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0"/>
          <c:order val="9"/>
          <c:tx>
            <c:v>fiber1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7.0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20.0</c:v>
              </c:pt>
            </c:numLit>
          </c:yVal>
          <c:smooth val="0"/>
        </c:ser>
        <c:ser>
          <c:idx val="1"/>
          <c:order val="10"/>
          <c:tx>
            <c:v>fiber2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14.0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40.0</c:v>
              </c:pt>
            </c:numLit>
          </c:yVal>
          <c:smooth val="0"/>
        </c:ser>
        <c:ser>
          <c:idx val="2"/>
          <c:order val="11"/>
          <c:tx>
            <c:v>fiber3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28.0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80.0</c:v>
              </c:pt>
            </c:numLit>
          </c:yVal>
          <c:smooth val="0"/>
        </c:ser>
        <c:ser>
          <c:idx val="3"/>
          <c:order val="12"/>
          <c:tx>
            <c:v>fiber4</c:v>
          </c:tx>
          <c:spPr>
            <a:ln w="12700">
              <a:noFill/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42.0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120.0</c:v>
              </c:pt>
            </c:numLit>
          </c:yVal>
          <c:smooth val="0"/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axId val="570037128"/>
        <c:axId val="570042584"/>
      </c:scatterChart>
      <c:valAx>
        <c:axId val="570037128"/>
        <c:scaling>
          <c:orientation val="minMax"/>
          <c:max val="45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g Fiber/100kcal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570042584"/>
        <c:crosses val="autoZero"/>
        <c:crossBetween val="midCat"/>
        <c:majorUnit val="5.0"/>
      </c:valAx>
      <c:valAx>
        <c:axId val="570042584"/>
        <c:scaling>
          <c:orientation val="minMax"/>
          <c:max val="125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g Protein/100kcal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570037128"/>
        <c:crosses val="autoZero"/>
        <c:crossBetween val="midCat"/>
        <c:majorUnit val="10.0"/>
      </c:valAx>
      <c:spPr>
        <a:blipFill>
          <a:blip xmlns:r="http://schemas.openxmlformats.org/officeDocument/2006/relationships" r:embed="rId10"/>
          <a:stretch>
            <a:fillRect/>
          </a:stretch>
        </a:blipFill>
        <a:ln>
          <a:solidFill>
            <a:schemeClr val="tx1"/>
          </a:solidFill>
        </a:ln>
      </c:spPr>
    </c:plotArea>
    <c:plotVisOnly val="1"/>
    <c:dispBlanksAs val="gap"/>
    <c:showDLblsOverMax val="0"/>
  </c:chart>
  <c:txPr>
    <a:bodyPr/>
    <a:lstStyle/>
    <a:p>
      <a:pPr>
        <a:defRPr sz="1200"/>
      </a:pPr>
      <a:endParaRPr lang="zh-CN"/>
    </a:p>
  </c:txPr>
  <c:printSettings>
    <c:headerFooter/>
    <c:pageMargins b="0.750000000000001" l="0.700000000000001" r="0.700000000000001" t="0.750000000000001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856030392568411"/>
          <c:y val="0.023050127636577"/>
          <c:w val="0.884197895772771"/>
          <c:h val="0.878920710700488"/>
        </c:manualLayout>
      </c:layout>
      <c:scatterChart>
        <c:scatterStyle val="lineMarker"/>
        <c:varyColors val="0"/>
        <c:ser>
          <c:idx val="4"/>
          <c:order val="0"/>
          <c:tx>
            <c:strRef>
              <c:f>'[1]Fiber Chart 500 kcal'!$H$1</c:f>
              <c:strCache>
                <c:ptCount val="1"/>
                <c:pt idx="0">
                  <c:v>LOW/LOW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1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tx>
                <c:strRef>
                  <c:f>'[1]Fiber Chart 500 kcal'!$B$49</c:f>
                  <c:strCache>
                    <c:ptCount val="1"/>
                    <c:pt idx="0">
                      <c:v>Orange juice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0.00945487367469844"/>
                  <c:y val="0.0137951061046422"/>
                </c:manualLayout>
              </c:layout>
              <c:tx>
                <c:strRef>
                  <c:f>'[1]Fiber Chart 500 kcal'!$B$50</c:f>
                  <c:strCache>
                    <c:ptCount val="1"/>
                    <c:pt idx="0">
                      <c:v>Orange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'[1]Fiber Chart 500 kcal'!$B$51</c:f>
                  <c:strCache>
                    <c:ptCount val="1"/>
                    <c:pt idx="0">
                      <c:v>Pear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'[1]Fiber Chart 500 kcal'!$B$52</c:f>
                  <c:strCache>
                    <c:ptCount val="1"/>
                    <c:pt idx="0">
                      <c:v>Banana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0.030255595759035"/>
                  <c:y val="-0.0275902122092844"/>
                </c:manualLayout>
              </c:layout>
              <c:tx>
                <c:strRef>
                  <c:f>'[1]Fiber Chart 500 kcal'!$B$53</c:f>
                  <c:strCache>
                    <c:ptCount val="1"/>
                    <c:pt idx="0">
                      <c:v>Raspberries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0.00945487367469844"/>
                  <c:y val="-0.0137951061046422"/>
                </c:manualLayout>
              </c:layout>
              <c:tx>
                <c:strRef>
                  <c:f>'[1]Fiber Chart 500 kcal'!$B$54</c:f>
                  <c:strCache>
                    <c:ptCount val="1"/>
                    <c:pt idx="0">
                      <c:v>Green pepper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'[1]Fiber Chart 500 kcal'!$B$56</c:f>
                  <c:strCache>
                    <c:ptCount val="1"/>
                    <c:pt idx="0">
                      <c:v>Whole wheat bread (100%)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'[1]Fiber Chart 500 kcal'!$B$58</c:f>
                  <c:strCache>
                    <c:ptCount val="1"/>
                    <c:pt idx="0">
                      <c:v>Red beans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layout>
                <c:manualLayout>
                  <c:x val="-0.00189097473493969"/>
                  <c:y val="-0.0137951061046422"/>
                </c:manualLayout>
              </c:layout>
              <c:tx>
                <c:strRef>
                  <c:f>'[1]Fiber Chart 500 kcal'!$B$60</c:f>
                  <c:strCache>
                    <c:ptCount val="1"/>
                    <c:pt idx="0">
                      <c:v>Roasted potato (w/ skin)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layout>
                <c:manualLayout>
                  <c:x val="-0.00756389893975876"/>
                  <c:y val="-0.0137951061046422"/>
                </c:manualLayout>
              </c:layout>
              <c:tx>
                <c:strRef>
                  <c:f>'[1]Fiber Chart 500 kcal'!$B$61</c:f>
                  <c:strCache>
                    <c:ptCount val="1"/>
                    <c:pt idx="0">
                      <c:v>Broccoli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layout>
                <c:manualLayout>
                  <c:x val="-0.00756389893975876"/>
                  <c:y val="-0.0183934748061897"/>
                </c:manualLayout>
              </c:layout>
              <c:tx>
                <c:strRef>
                  <c:f>'[1]Fiber Chart 500 kcal'!$B$62</c:f>
                  <c:strCache>
                    <c:ptCount val="1"/>
                    <c:pt idx="0">
                      <c:v>Carrots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layout>
                <c:manualLayout>
                  <c:x val="-0.0151921439868343"/>
                  <c:y val="0.012347599509985"/>
                </c:manualLayout>
              </c:layout>
              <c:tx>
                <c:strRef>
                  <c:f>'[1]Fiber Chart 500 kcal'!$B$63</c:f>
                  <c:strCache>
                    <c:ptCount val="1"/>
                    <c:pt idx="0">
                      <c:v>Mixed salad greens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noFill/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kcal'!$H$2:$H$50</c:f>
              <c:numCache>
                <c:formatCode>General</c:formatCode>
                <c:ptCount val="49"/>
                <c:pt idx="0">
                  <c:v>6.875</c:v>
                </c:pt>
                <c:pt idx="1">
                  <c:v>9.549999999999998</c:v>
                </c:pt>
                <c:pt idx="2">
                  <c:v>3.125</c:v>
                </c:pt>
                <c:pt idx="3">
                  <c:v>6.1125</c:v>
                </c:pt>
                <c:pt idx="4">
                  <c:v>11.6625</c:v>
                </c:pt>
                <c:pt idx="5">
                  <c:v>20.0</c:v>
                </c:pt>
              </c:numCache>
            </c:numRef>
          </c:yVal>
          <c:smooth val="0"/>
        </c:ser>
        <c:ser>
          <c:idx val="5"/>
          <c:order val="1"/>
          <c:tx>
            <c:strRef>
              <c:f>'[1]Fiber Chart 500 kcal'!$I$1</c:f>
              <c:strCache>
                <c:ptCount val="1"/>
                <c:pt idx="0">
                  <c:v>LOW/MED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2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kcal'!$I$2:$I$50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6"/>
          <c:order val="2"/>
          <c:tx>
            <c:strRef>
              <c:f>'[1]Fiber Chart 500 kcal'!$J$1</c:f>
              <c:strCache>
                <c:ptCount val="1"/>
                <c:pt idx="0">
                  <c:v>LOW/HIGH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kcal'!$J$2:$J$50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7"/>
          <c:order val="3"/>
          <c:tx>
            <c:strRef>
              <c:f>'[1]Fiber Chart 500 kcal'!$K$1</c:f>
              <c:strCache>
                <c:ptCount val="1"/>
                <c:pt idx="0">
                  <c:v>MED/LOW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4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6"/>
              <c:tx>
                <c:strRef>
                  <c:f>'[1]Fiber Chart 500 kcal'!$B$55</c:f>
                  <c:strCache>
                    <c:ptCount val="1"/>
                    <c:pt idx="0">
                      <c:v>Peas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'[1]Fiber Chart 500 kcal'!$B$57</c:f>
                  <c:strCache>
                    <c:ptCount val="1"/>
                    <c:pt idx="0">
                      <c:v>White bread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'[1]Fiber Chart 500 kcal'!$B$59</c:f>
                  <c:strCache>
                    <c:ptCount val="1"/>
                    <c:pt idx="0">
                      <c:v>Corn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kcal'!$K$2:$K$50</c:f>
              <c:numCache>
                <c:formatCode>General</c:formatCode>
                <c:ptCount val="49"/>
                <c:pt idx="7">
                  <c:v>26.1375</c:v>
                </c:pt>
                <c:pt idx="9">
                  <c:v>30.9375</c:v>
                </c:pt>
                <c:pt idx="11">
                  <c:v>13.1375</c:v>
                </c:pt>
                <c:pt idx="12">
                  <c:v>40.0</c:v>
                </c:pt>
                <c:pt idx="13">
                  <c:v>10.0</c:v>
                </c:pt>
                <c:pt idx="14">
                  <c:v>36.6625</c:v>
                </c:pt>
              </c:numCache>
            </c:numRef>
          </c:yVal>
          <c:smooth val="0"/>
        </c:ser>
        <c:ser>
          <c:idx val="8"/>
          <c:order val="4"/>
          <c:tx>
            <c:strRef>
              <c:f>'[1]Fiber Chart 500 kcal'!$L$1</c:f>
              <c:strCache>
                <c:ptCount val="1"/>
                <c:pt idx="0">
                  <c:v>MED/MED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5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kcal'!$L$2:$L$50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9"/>
          <c:order val="5"/>
          <c:tx>
            <c:strRef>
              <c:f>'[1]Fiber Chart 500 kcal'!$M$1</c:f>
              <c:strCache>
                <c:ptCount val="1"/>
                <c:pt idx="0">
                  <c:v>MED/HIGH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6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kcal'!$M$2:$M$50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0"/>
          <c:order val="6"/>
          <c:tx>
            <c:strRef>
              <c:f>'[1]Fiber Chart 500 kcal'!$N$1</c:f>
              <c:strCache>
                <c:ptCount val="1"/>
                <c:pt idx="0">
                  <c:v>HIGH/LOW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7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kcal'!$N$2:$N$50</c:f>
              <c:numCache>
                <c:formatCode>General</c:formatCode>
                <c:ptCount val="49"/>
                <c:pt idx="6">
                  <c:v>31.6625</c:v>
                </c:pt>
                <c:pt idx="8">
                  <c:v>15.0</c:v>
                </c:pt>
                <c:pt idx="10">
                  <c:v>17.775</c:v>
                </c:pt>
              </c:numCache>
            </c:numRef>
          </c:yVal>
          <c:smooth val="0"/>
        </c:ser>
        <c:ser>
          <c:idx val="11"/>
          <c:order val="7"/>
          <c:tx>
            <c:strRef>
              <c:f>'[1]Fiber Chart 500 kcal'!$O$1</c:f>
              <c:strCache>
                <c:ptCount val="1"/>
                <c:pt idx="0">
                  <c:v>HIGH/MED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8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kcal'!$O$2:$O$50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2"/>
          <c:order val="8"/>
          <c:tx>
            <c:strRef>
              <c:f>'[1]Fiber Chart 500 kcal'!$P$1</c:f>
              <c:strCache>
                <c:ptCount val="1"/>
                <c:pt idx="0">
                  <c:v>HIGH/HIGH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9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kcal'!$P$2:$P$50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0"/>
          <c:order val="9"/>
          <c:tx>
            <c:v>fiber1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7.0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20.0</c:v>
              </c:pt>
            </c:numLit>
          </c:yVal>
          <c:smooth val="0"/>
        </c:ser>
        <c:ser>
          <c:idx val="1"/>
          <c:order val="10"/>
          <c:tx>
            <c:v>fiber2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14.0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40.0</c:v>
              </c:pt>
            </c:numLit>
          </c:yVal>
          <c:smooth val="0"/>
        </c:ser>
        <c:ser>
          <c:idx val="2"/>
          <c:order val="11"/>
          <c:tx>
            <c:v>fiber3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28.0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80.0</c:v>
              </c:pt>
            </c:numLit>
          </c:yVal>
          <c:smooth val="0"/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axId val="570186872"/>
        <c:axId val="570192088"/>
      </c:scatterChart>
      <c:valAx>
        <c:axId val="570186872"/>
        <c:scaling>
          <c:orientation val="minMax"/>
          <c:max val="28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g Fiber/100kcal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570192088"/>
        <c:crosses val="autoZero"/>
        <c:crossBetween val="midCat"/>
        <c:majorUnit val="5.0"/>
      </c:valAx>
      <c:valAx>
        <c:axId val="570192088"/>
        <c:scaling>
          <c:orientation val="minMax"/>
          <c:max val="80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g Protein/100kcal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570186872"/>
        <c:crosses val="autoZero"/>
        <c:crossBetween val="midCat"/>
        <c:majorUnit val="10.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txPr>
    <a:bodyPr/>
    <a:lstStyle/>
    <a:p>
      <a:pPr>
        <a:defRPr sz="1200"/>
      </a:pPr>
      <a:endParaRPr lang="zh-CN"/>
    </a:p>
  </c:txPr>
  <c:printSettings>
    <c:headerFooter/>
    <c:pageMargins b="0.750000000000001" l="0.700000000000001" r="0.700000000000001" t="0.750000000000001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856030392568411"/>
          <c:y val="0.023050127636577"/>
          <c:w val="0.884197895772771"/>
          <c:h val="0.878920710700488"/>
        </c:manualLayout>
      </c:layout>
      <c:scatterChart>
        <c:scatterStyle val="lineMarker"/>
        <c:varyColors val="0"/>
        <c:ser>
          <c:idx val="4"/>
          <c:order val="0"/>
          <c:tx>
            <c:strRef>
              <c:f>'[1]Fiber Chart 500 kcal'!$H$1</c:f>
              <c:strCache>
                <c:ptCount val="1"/>
                <c:pt idx="0">
                  <c:v>LOW/LOW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1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dLbls>
            <c:dLbl>
              <c:idx val="0"/>
              <c:tx>
                <c:strRef>
                  <c:f>'[1]Fiber Chart 500 kcal'!$B$49</c:f>
                  <c:strCache>
                    <c:ptCount val="1"/>
                    <c:pt idx="0">
                      <c:v>Orange juice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0.00945487367469844"/>
                  <c:y val="0.0137951061046422"/>
                </c:manualLayout>
              </c:layout>
              <c:tx>
                <c:strRef>
                  <c:f>'[1]Fiber Chart 500 kcal'!$B$50</c:f>
                  <c:strCache>
                    <c:ptCount val="1"/>
                    <c:pt idx="0">
                      <c:v>Orange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2"/>
              <c:tx>
                <c:strRef>
                  <c:f>'[1]Fiber Chart 500 kcal'!$B$51</c:f>
                  <c:strCache>
                    <c:ptCount val="1"/>
                    <c:pt idx="0">
                      <c:v>Pear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3"/>
              <c:tx>
                <c:strRef>
                  <c:f>'[1]Fiber Chart 500 kcal'!$B$52</c:f>
                  <c:strCache>
                    <c:ptCount val="1"/>
                    <c:pt idx="0">
                      <c:v>Banana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4"/>
              <c:layout>
                <c:manualLayout>
                  <c:x val="-0.030255595759035"/>
                  <c:y val="-0.0275902122092844"/>
                </c:manualLayout>
              </c:layout>
              <c:tx>
                <c:strRef>
                  <c:f>'[1]Fiber Chart 500 kcal'!$B$53</c:f>
                  <c:strCache>
                    <c:ptCount val="1"/>
                    <c:pt idx="0">
                      <c:v>Raspberries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5"/>
              <c:layout>
                <c:manualLayout>
                  <c:x val="-0.00945487367469844"/>
                  <c:y val="-0.0137951061046422"/>
                </c:manualLayout>
              </c:layout>
              <c:tx>
                <c:strRef>
                  <c:f>'[1]Fiber Chart 500 kcal'!$B$54</c:f>
                  <c:strCache>
                    <c:ptCount val="1"/>
                    <c:pt idx="0">
                      <c:v>Green pepper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7"/>
              <c:tx>
                <c:strRef>
                  <c:f>'[1]Fiber Chart 500 kcal'!$B$56</c:f>
                  <c:strCache>
                    <c:ptCount val="1"/>
                    <c:pt idx="0">
                      <c:v>Whole wheat bread (100%)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9"/>
              <c:tx>
                <c:strRef>
                  <c:f>'[1]Fiber Chart 500 kcal'!$B$58</c:f>
                  <c:strCache>
                    <c:ptCount val="1"/>
                    <c:pt idx="0">
                      <c:v>Red beans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1"/>
              <c:layout>
                <c:manualLayout>
                  <c:x val="-0.00189097473493969"/>
                  <c:y val="-0.0137951061046422"/>
                </c:manualLayout>
              </c:layout>
              <c:tx>
                <c:strRef>
                  <c:f>'[1]Fiber Chart 500 kcal'!$B$60</c:f>
                  <c:strCache>
                    <c:ptCount val="1"/>
                    <c:pt idx="0">
                      <c:v>Roasted potato (w/ skin)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2"/>
              <c:layout>
                <c:manualLayout>
                  <c:x val="-0.00756389893975876"/>
                  <c:y val="-0.0137951061046422"/>
                </c:manualLayout>
              </c:layout>
              <c:tx>
                <c:strRef>
                  <c:f>'[1]Fiber Chart 500 kcal'!$B$61</c:f>
                  <c:strCache>
                    <c:ptCount val="1"/>
                    <c:pt idx="0">
                      <c:v>Broccoli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3"/>
              <c:layout>
                <c:manualLayout>
                  <c:x val="-0.00756389893975876"/>
                  <c:y val="-0.0183934748061897"/>
                </c:manualLayout>
              </c:layout>
              <c:tx>
                <c:strRef>
                  <c:f>'[1]Fiber Chart 500 kcal'!$B$62</c:f>
                  <c:strCache>
                    <c:ptCount val="1"/>
                    <c:pt idx="0">
                      <c:v>Carrots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4"/>
              <c:layout>
                <c:manualLayout>
                  <c:x val="-0.0151921439868343"/>
                  <c:y val="0.012347599509985"/>
                </c:manualLayout>
              </c:layout>
              <c:tx>
                <c:strRef>
                  <c:f>'[1]Fiber Chart 500 kcal'!$B$63</c:f>
                  <c:strCache>
                    <c:ptCount val="1"/>
                    <c:pt idx="0">
                      <c:v>Mixed salad greens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noFill/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kcal'!$H$2:$H$50</c:f>
              <c:numCache>
                <c:formatCode>General</c:formatCode>
                <c:ptCount val="49"/>
                <c:pt idx="0">
                  <c:v>6.875</c:v>
                </c:pt>
                <c:pt idx="1">
                  <c:v>9.549999999999998</c:v>
                </c:pt>
                <c:pt idx="2">
                  <c:v>3.125</c:v>
                </c:pt>
                <c:pt idx="3">
                  <c:v>6.1125</c:v>
                </c:pt>
                <c:pt idx="4">
                  <c:v>11.6625</c:v>
                </c:pt>
                <c:pt idx="5">
                  <c:v>20.0</c:v>
                </c:pt>
              </c:numCache>
            </c:numRef>
          </c:yVal>
          <c:smooth val="0"/>
        </c:ser>
        <c:ser>
          <c:idx val="5"/>
          <c:order val="1"/>
          <c:tx>
            <c:strRef>
              <c:f>'[1]Fiber Chart 500 kcal'!$I$1</c:f>
              <c:strCache>
                <c:ptCount val="1"/>
                <c:pt idx="0">
                  <c:v>LOW/MED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2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kcal'!$I$2:$I$50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6"/>
          <c:order val="2"/>
          <c:tx>
            <c:strRef>
              <c:f>'[1]Fiber Chart 500 kcal'!$J$1</c:f>
              <c:strCache>
                <c:ptCount val="1"/>
                <c:pt idx="0">
                  <c:v>LOW/HIGH</c:v>
                </c:pt>
              </c:strCache>
            </c:strRef>
          </c:tx>
          <c:spPr>
            <a:ln w="25400">
              <a:noFill/>
            </a:ln>
            <a:effectLst/>
          </c:spPr>
          <c:marker>
            <c:symbol val="circle"/>
            <c:size val="7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 w="25400" cap="flat" cmpd="sng" algn="ctr">
                <a:noFill/>
                <a:prstDash val="solid"/>
              </a:ln>
              <a:effectLst/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kcal'!$J$2:$J$50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7"/>
          <c:order val="3"/>
          <c:tx>
            <c:strRef>
              <c:f>'[1]Fiber Chart 500 kcal'!$K$1</c:f>
              <c:strCache>
                <c:ptCount val="1"/>
                <c:pt idx="0">
                  <c:v>MED/LOW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4"/>
                <a:stretch>
                  <a:fillRect/>
                </a:stretch>
              </a:blipFill>
              <a:ln>
                <a:noFill/>
              </a:ln>
            </c:spPr>
          </c:marker>
          <c:dLbls>
            <c:dLbl>
              <c:idx val="6"/>
              <c:tx>
                <c:strRef>
                  <c:f>'[1]Fiber Chart 500 kcal'!$B$55</c:f>
                  <c:strCache>
                    <c:ptCount val="1"/>
                    <c:pt idx="0">
                      <c:v>Peas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8"/>
              <c:tx>
                <c:strRef>
                  <c:f>'[1]Fiber Chart 500 kcal'!$B$57</c:f>
                  <c:strCache>
                    <c:ptCount val="1"/>
                    <c:pt idx="0">
                      <c:v>White bread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dLbl>
              <c:idx val="10"/>
              <c:tx>
                <c:strRef>
                  <c:f>'[1]Fiber Chart 500 kcal'!$B$59</c:f>
                  <c:strCache>
                    <c:ptCount val="1"/>
                    <c:pt idx="0">
                      <c:v>Corn</c:v>
                    </c:pt>
                  </c:strCache>
                </c:strRef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</c:dLbl>
            <c:spPr>
              <a:ln>
                <a:solidFill>
                  <a:schemeClr val="tx1">
                    <a:alpha val="1000"/>
                  </a:schemeClr>
                </a:solidFill>
              </a:ln>
            </c:spPr>
            <c:txPr>
              <a:bodyPr/>
              <a:lstStyle/>
              <a:p>
                <a:pPr>
                  <a:defRPr sz="900"/>
                </a:pPr>
                <a:endParaRPr lang="zh-CN"/>
              </a:p>
            </c:txPr>
            <c:dLblPos val="r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kcal'!$K$2:$K$50</c:f>
              <c:numCache>
                <c:formatCode>General</c:formatCode>
                <c:ptCount val="49"/>
                <c:pt idx="7">
                  <c:v>26.1375</c:v>
                </c:pt>
                <c:pt idx="9">
                  <c:v>30.9375</c:v>
                </c:pt>
                <c:pt idx="11">
                  <c:v>13.1375</c:v>
                </c:pt>
                <c:pt idx="12">
                  <c:v>40.0</c:v>
                </c:pt>
                <c:pt idx="13">
                  <c:v>10.0</c:v>
                </c:pt>
                <c:pt idx="14">
                  <c:v>36.6625</c:v>
                </c:pt>
              </c:numCache>
            </c:numRef>
          </c:yVal>
          <c:smooth val="0"/>
        </c:ser>
        <c:ser>
          <c:idx val="8"/>
          <c:order val="4"/>
          <c:tx>
            <c:strRef>
              <c:f>'[1]Fiber Chart 500 kcal'!$L$1</c:f>
              <c:strCache>
                <c:ptCount val="1"/>
                <c:pt idx="0">
                  <c:v>MED/MED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5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kcal'!$L$2:$L$50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9"/>
          <c:order val="5"/>
          <c:tx>
            <c:strRef>
              <c:f>'[1]Fiber Chart 500 kcal'!$M$1</c:f>
              <c:strCache>
                <c:ptCount val="1"/>
                <c:pt idx="0">
                  <c:v>MED/HIGH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6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kcal'!$M$2:$M$50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0"/>
          <c:order val="6"/>
          <c:tx>
            <c:strRef>
              <c:f>'[1]Fiber Chart 500 kcal'!$N$1</c:f>
              <c:strCache>
                <c:ptCount val="1"/>
                <c:pt idx="0">
                  <c:v>HIGH/LOW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7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kcal'!$N$2:$N$50</c:f>
              <c:numCache>
                <c:formatCode>General</c:formatCode>
                <c:ptCount val="49"/>
                <c:pt idx="6">
                  <c:v>31.6625</c:v>
                </c:pt>
                <c:pt idx="8">
                  <c:v>15.0</c:v>
                </c:pt>
                <c:pt idx="10">
                  <c:v>17.775</c:v>
                </c:pt>
              </c:numCache>
            </c:numRef>
          </c:yVal>
          <c:smooth val="0"/>
        </c:ser>
        <c:ser>
          <c:idx val="11"/>
          <c:order val="7"/>
          <c:tx>
            <c:strRef>
              <c:f>'[1]Fiber Chart 500 kcal'!$O$1</c:f>
              <c:strCache>
                <c:ptCount val="1"/>
                <c:pt idx="0">
                  <c:v>HIGH/MED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8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kcal'!$O$2:$O$50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12"/>
          <c:order val="8"/>
          <c:tx>
            <c:strRef>
              <c:f>'[1]Fiber Chart 500 kcal'!$P$1</c:f>
              <c:strCache>
                <c:ptCount val="1"/>
                <c:pt idx="0">
                  <c:v>HIGH/HIGH</c:v>
                </c:pt>
              </c:strCache>
            </c:strRef>
          </c:tx>
          <c:spPr>
            <a:ln w="28575">
              <a:noFill/>
            </a:ln>
          </c:spPr>
          <c:marker>
            <c:symbol val="circle"/>
            <c:size val="7"/>
            <c:spPr>
              <a:blipFill>
                <a:blip xmlns:r="http://schemas.openxmlformats.org/officeDocument/2006/relationships" r:embed="rId9"/>
                <a:stretch>
                  <a:fillRect/>
                </a:stretch>
              </a:blipFill>
              <a:ln>
                <a:noFill/>
              </a:ln>
            </c:spPr>
          </c:marker>
          <c:xVal>
            <c:numRef>
              <c:f>'[1]Fiber Chart 500 kcal'!$C$17:$C$63</c:f>
              <c:numCache>
                <c:formatCode>General</c:formatCode>
                <c:ptCount val="47"/>
                <c:pt idx="32">
                  <c:v>0.0</c:v>
                </c:pt>
                <c:pt idx="33">
                  <c:v>22.75</c:v>
                </c:pt>
                <c:pt idx="34">
                  <c:v>25.0</c:v>
                </c:pt>
                <c:pt idx="35">
                  <c:v>14.45</c:v>
                </c:pt>
                <c:pt idx="36">
                  <c:v>58.35</c:v>
                </c:pt>
                <c:pt idx="37">
                  <c:v>33.35</c:v>
                </c:pt>
                <c:pt idx="38">
                  <c:v>32.15</c:v>
                </c:pt>
                <c:pt idx="39">
                  <c:v>13.6</c:v>
                </c:pt>
                <c:pt idx="40">
                  <c:v>0.0</c:v>
                </c:pt>
                <c:pt idx="41">
                  <c:v>21.9</c:v>
                </c:pt>
                <c:pt idx="42">
                  <c:v>11.1</c:v>
                </c:pt>
                <c:pt idx="43">
                  <c:v>14.15</c:v>
                </c:pt>
                <c:pt idx="44">
                  <c:v>25.0</c:v>
                </c:pt>
                <c:pt idx="45">
                  <c:v>25.0</c:v>
                </c:pt>
                <c:pt idx="46">
                  <c:v>50.0</c:v>
                </c:pt>
              </c:numCache>
            </c:numRef>
          </c:xVal>
          <c:yVal>
            <c:numRef>
              <c:f>'[1]Fiber Chart 500 kcal'!$P$2:$P$50</c:f>
              <c:numCache>
                <c:formatCode>General</c:formatCode>
                <c:ptCount val="49"/>
              </c:numCache>
            </c:numRef>
          </c:yVal>
          <c:smooth val="0"/>
        </c:ser>
        <c:ser>
          <c:idx val="0"/>
          <c:order val="9"/>
          <c:tx>
            <c:v>fiber1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7.0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20.0</c:v>
              </c:pt>
            </c:numLit>
          </c:yVal>
          <c:smooth val="0"/>
        </c:ser>
        <c:ser>
          <c:idx val="1"/>
          <c:order val="10"/>
          <c:tx>
            <c:v>fiber2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14.0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40.0</c:v>
              </c:pt>
            </c:numLit>
          </c:yVal>
          <c:smooth val="0"/>
        </c:ser>
        <c:ser>
          <c:idx val="2"/>
          <c:order val="11"/>
          <c:tx>
            <c:v>fiber3</c:v>
          </c:tx>
          <c:spPr>
            <a:ln w="12700">
              <a:solidFill>
                <a:sysClr val="windowText" lastClr="000000"/>
              </a:solidFill>
            </a:ln>
          </c:spPr>
          <c:marker>
            <c:symbol val="none"/>
          </c:marker>
          <c:dLbls>
            <c:delete val="1"/>
          </c:dLbls>
          <c:xVal>
            <c:numLit>
              <c:formatCode>General</c:formatCode>
              <c:ptCount val="2"/>
              <c:pt idx="0">
                <c:v>28.0</c:v>
              </c:pt>
              <c:pt idx="1">
                <c:v>0.0</c:v>
              </c:pt>
            </c:numLit>
          </c:xVal>
          <c:yVal>
            <c:numLit>
              <c:formatCode>General</c:formatCode>
              <c:ptCount val="2"/>
              <c:pt idx="0">
                <c:v>0.0</c:v>
              </c:pt>
              <c:pt idx="1">
                <c:v>80.0</c:v>
              </c:pt>
            </c:numLit>
          </c:yVal>
          <c:smooth val="0"/>
        </c:ser>
        <c:dLbls>
          <c:dLblPos val="r"/>
          <c:showLegendKey val="0"/>
          <c:showVal val="1"/>
          <c:showCatName val="0"/>
          <c:showSerName val="0"/>
          <c:showPercent val="0"/>
          <c:showBubbleSize val="0"/>
        </c:dLbls>
        <c:axId val="691312456"/>
        <c:axId val="691307240"/>
      </c:scatterChart>
      <c:valAx>
        <c:axId val="691312456"/>
        <c:scaling>
          <c:orientation val="minMax"/>
          <c:max val="90.0"/>
          <c:min val="0.0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g Fiber/100kcal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691307240"/>
        <c:crosses val="autoZero"/>
        <c:crossBetween val="midCat"/>
        <c:majorUnit val="5.0"/>
      </c:valAx>
      <c:valAx>
        <c:axId val="691307240"/>
        <c:scaling>
          <c:orientation val="minMax"/>
          <c:max val="125.0"/>
          <c:min val="0.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g Protein/100kcal</a:t>
                </a:r>
              </a:p>
            </c:rich>
          </c:tx>
          <c:layout/>
          <c:overlay val="0"/>
        </c:title>
        <c:numFmt formatCode="General" sourceLinked="1"/>
        <c:majorTickMark val="out"/>
        <c:minorTickMark val="none"/>
        <c:tickLblPos val="nextTo"/>
        <c:crossAx val="691312456"/>
        <c:crosses val="autoZero"/>
        <c:crossBetween val="midCat"/>
        <c:majorUnit val="10.0"/>
      </c:valAx>
      <c:spPr>
        <a:blipFill>
          <a:blip xmlns:r="http://schemas.openxmlformats.org/officeDocument/2006/relationships" r:embed="rId10"/>
          <a:stretch>
            <a:fillRect/>
          </a:stretch>
        </a:blipFill>
        <a:ln>
          <a:solidFill>
            <a:schemeClr val="tx1"/>
          </a:solidFill>
        </a:ln>
      </c:spPr>
    </c:plotArea>
    <c:plotVisOnly val="1"/>
    <c:dispBlanksAs val="gap"/>
    <c:showDLblsOverMax val="0"/>
  </c:chart>
  <c:txPr>
    <a:bodyPr/>
    <a:lstStyle/>
    <a:p>
      <a:pPr>
        <a:defRPr sz="1200"/>
      </a:pPr>
      <a:endParaRPr lang="zh-CN"/>
    </a:p>
  </c:txPr>
  <c:printSettings>
    <c:headerFooter/>
    <c:pageMargins b="0.750000000000001" l="0.700000000000001" r="0.700000000000001" t="0.750000000000001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4" Type="http://schemas.openxmlformats.org/officeDocument/2006/relationships/chart" Target="../charts/chart4.xml"/><Relationship Id="rId5" Type="http://schemas.openxmlformats.org/officeDocument/2006/relationships/image" Target="../media/image12.png"/><Relationship Id="rId1" Type="http://schemas.openxmlformats.org/officeDocument/2006/relationships/chart" Target="../charts/chart1.xml"/><Relationship Id="rId2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9.png"/><Relationship Id="rId12" Type="http://schemas.openxmlformats.org/officeDocument/2006/relationships/image" Target="../media/image20.png"/><Relationship Id="rId13" Type="http://schemas.openxmlformats.org/officeDocument/2006/relationships/image" Target="../media/image21.png"/><Relationship Id="rId14" Type="http://schemas.openxmlformats.org/officeDocument/2006/relationships/image" Target="../media/image22.png"/><Relationship Id="rId15" Type="http://schemas.openxmlformats.org/officeDocument/2006/relationships/chart" Target="../charts/chart9.xml"/><Relationship Id="rId1" Type="http://schemas.openxmlformats.org/officeDocument/2006/relationships/chart" Target="../charts/chart5.xml"/><Relationship Id="rId2" Type="http://schemas.openxmlformats.org/officeDocument/2006/relationships/chart" Target="../charts/chart6.xml"/><Relationship Id="rId3" Type="http://schemas.openxmlformats.org/officeDocument/2006/relationships/image" Target="../media/image13.png"/><Relationship Id="rId4" Type="http://schemas.openxmlformats.org/officeDocument/2006/relationships/image" Target="../media/image12.png"/><Relationship Id="rId5" Type="http://schemas.openxmlformats.org/officeDocument/2006/relationships/image" Target="../media/image14.png"/><Relationship Id="rId6" Type="http://schemas.openxmlformats.org/officeDocument/2006/relationships/chart" Target="../charts/chart7.xml"/><Relationship Id="rId7" Type="http://schemas.openxmlformats.org/officeDocument/2006/relationships/image" Target="../media/image16.png"/><Relationship Id="rId8" Type="http://schemas.openxmlformats.org/officeDocument/2006/relationships/image" Target="../media/image17.png"/><Relationship Id="rId9" Type="http://schemas.openxmlformats.org/officeDocument/2006/relationships/image" Target="../media/image18.png"/><Relationship Id="rId10" Type="http://schemas.openxmlformats.org/officeDocument/2006/relationships/chart" Target="../charts/chart8.xml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png"/><Relationship Id="rId20" Type="http://schemas.openxmlformats.org/officeDocument/2006/relationships/image" Target="../media/image42.png"/><Relationship Id="rId21" Type="http://schemas.openxmlformats.org/officeDocument/2006/relationships/image" Target="../media/image43.png"/><Relationship Id="rId22" Type="http://schemas.openxmlformats.org/officeDocument/2006/relationships/image" Target="../media/image44.png"/><Relationship Id="rId23" Type="http://schemas.openxmlformats.org/officeDocument/2006/relationships/image" Target="../media/image45.png"/><Relationship Id="rId10" Type="http://schemas.openxmlformats.org/officeDocument/2006/relationships/image" Target="../media/image32.png"/><Relationship Id="rId11" Type="http://schemas.openxmlformats.org/officeDocument/2006/relationships/image" Target="../media/image33.png"/><Relationship Id="rId12" Type="http://schemas.openxmlformats.org/officeDocument/2006/relationships/image" Target="../media/image34.png"/><Relationship Id="rId13" Type="http://schemas.openxmlformats.org/officeDocument/2006/relationships/image" Target="../media/image35.png"/><Relationship Id="rId14" Type="http://schemas.openxmlformats.org/officeDocument/2006/relationships/image" Target="../media/image36.png"/><Relationship Id="rId15" Type="http://schemas.openxmlformats.org/officeDocument/2006/relationships/image" Target="../media/image37.png"/><Relationship Id="rId16" Type="http://schemas.openxmlformats.org/officeDocument/2006/relationships/image" Target="../media/image38.png"/><Relationship Id="rId17" Type="http://schemas.openxmlformats.org/officeDocument/2006/relationships/image" Target="../media/image39.png"/><Relationship Id="rId18" Type="http://schemas.openxmlformats.org/officeDocument/2006/relationships/image" Target="../media/image40.png"/><Relationship Id="rId19" Type="http://schemas.openxmlformats.org/officeDocument/2006/relationships/image" Target="../media/image41.png"/><Relationship Id="rId1" Type="http://schemas.openxmlformats.org/officeDocument/2006/relationships/image" Target="../media/image24.png"/><Relationship Id="rId2" Type="http://schemas.openxmlformats.org/officeDocument/2006/relationships/image" Target="../media/image25.png"/><Relationship Id="rId3" Type="http://schemas.openxmlformats.org/officeDocument/2006/relationships/chart" Target="../charts/chart10.xml"/><Relationship Id="rId4" Type="http://schemas.openxmlformats.org/officeDocument/2006/relationships/image" Target="../media/image26.png"/><Relationship Id="rId5" Type="http://schemas.openxmlformats.org/officeDocument/2006/relationships/image" Target="../media/image27.png"/><Relationship Id="rId6" Type="http://schemas.openxmlformats.org/officeDocument/2006/relationships/image" Target="../media/image28.png"/><Relationship Id="rId7" Type="http://schemas.openxmlformats.org/officeDocument/2006/relationships/image" Target="../media/image29.png"/><Relationship Id="rId8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462643</xdr:colOff>
      <xdr:row>1</xdr:row>
      <xdr:rowOff>27214</xdr:rowOff>
    </xdr:from>
    <xdr:to>
      <xdr:col>26</xdr:col>
      <xdr:colOff>449035</xdr:colOff>
      <xdr:row>42</xdr:row>
      <xdr:rowOff>122463</xdr:rowOff>
    </xdr:to>
    <xdr:graphicFrame macro="">
      <xdr:nvGraphicFramePr>
        <xdr:cNvPr id="2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47</xdr:col>
      <xdr:colOff>1362</xdr:colOff>
      <xdr:row>0</xdr:row>
      <xdr:rowOff>58511</xdr:rowOff>
    </xdr:from>
    <xdr:to>
      <xdr:col>61</xdr:col>
      <xdr:colOff>395968</xdr:colOff>
      <xdr:row>42</xdr:row>
      <xdr:rowOff>26195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312965</xdr:colOff>
      <xdr:row>48</xdr:row>
      <xdr:rowOff>136071</xdr:rowOff>
    </xdr:from>
    <xdr:to>
      <xdr:col>29</xdr:col>
      <xdr:colOff>299357</xdr:colOff>
      <xdr:row>90</xdr:row>
      <xdr:rowOff>40820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176894</xdr:colOff>
      <xdr:row>50</xdr:row>
      <xdr:rowOff>1</xdr:rowOff>
    </xdr:from>
    <xdr:to>
      <xdr:col>15</xdr:col>
      <xdr:colOff>40821</xdr:colOff>
      <xdr:row>91</xdr:row>
      <xdr:rowOff>95250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</xdr:col>
      <xdr:colOff>1836965</xdr:colOff>
      <xdr:row>91</xdr:row>
      <xdr:rowOff>176893</xdr:rowOff>
    </xdr:from>
    <xdr:to>
      <xdr:col>10</xdr:col>
      <xdr:colOff>581026</xdr:colOff>
      <xdr:row>118</xdr:row>
      <xdr:rowOff>168729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6565" y="17941018"/>
          <a:ext cx="5563961" cy="5135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59</xdr:col>
      <xdr:colOff>0</xdr:colOff>
      <xdr:row>31</xdr:row>
      <xdr:rowOff>155864</xdr:rowOff>
    </xdr:from>
    <xdr:ext cx="184731" cy="264560"/>
    <xdr:sp macro="" textlink="">
      <xdr:nvSpPr>
        <xdr:cNvPr id="39" name="TextBox 38"/>
        <xdr:cNvSpPr txBox="1"/>
      </xdr:nvSpPr>
      <xdr:spPr>
        <a:xfrm>
          <a:off x="38273182" y="6061364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</xdr:row>
      <xdr:rowOff>0</xdr:rowOff>
    </xdr:from>
    <xdr:to>
      <xdr:col>16</xdr:col>
      <xdr:colOff>349065</xdr:colOff>
      <xdr:row>35</xdr:row>
      <xdr:rowOff>11205</xdr:rowOff>
    </xdr:to>
    <xdr:graphicFrame macro="">
      <xdr:nvGraphicFramePr>
        <xdr:cNvPr id="2" name="Chart 1"/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1</xdr:colOff>
      <xdr:row>53</xdr:row>
      <xdr:rowOff>179917</xdr:rowOff>
    </xdr:from>
    <xdr:to>
      <xdr:col>15</xdr:col>
      <xdr:colOff>340180</xdr:colOff>
      <xdr:row>75</xdr:row>
      <xdr:rowOff>11205</xdr:rowOff>
    </xdr:to>
    <xdr:graphicFrame macro="">
      <xdr:nvGraphicFramePr>
        <xdr:cNvPr id="3" name="Chart 2"/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18</xdr:col>
      <xdr:colOff>415638</xdr:colOff>
      <xdr:row>46</xdr:row>
      <xdr:rowOff>51954</xdr:rowOff>
    </xdr:from>
    <xdr:to>
      <xdr:col>27</xdr:col>
      <xdr:colOff>536865</xdr:colOff>
      <xdr:row>71</xdr:row>
      <xdr:rowOff>89559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8438" y="8814954"/>
          <a:ext cx="5607627" cy="4800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554182</xdr:colOff>
      <xdr:row>5</xdr:row>
      <xdr:rowOff>173182</xdr:rowOff>
    </xdr:from>
    <xdr:to>
      <xdr:col>27</xdr:col>
      <xdr:colOff>33770</xdr:colOff>
      <xdr:row>32</xdr:row>
      <xdr:rowOff>144607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17382" y="1125682"/>
          <a:ext cx="5575588" cy="511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30</xdr:col>
      <xdr:colOff>152400</xdr:colOff>
      <xdr:row>78</xdr:row>
      <xdr:rowOff>76200</xdr:rowOff>
    </xdr:from>
    <xdr:to>
      <xdr:col>41</xdr:col>
      <xdr:colOff>152400</xdr:colOff>
      <xdr:row>109</xdr:row>
      <xdr:rowOff>171450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40400" y="14935200"/>
          <a:ext cx="6705600" cy="6000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0</xdr:colOff>
      <xdr:row>92</xdr:row>
      <xdr:rowOff>0</xdr:rowOff>
    </xdr:from>
    <xdr:to>
      <xdr:col>18</xdr:col>
      <xdr:colOff>340179</xdr:colOff>
      <xdr:row>127</xdr:row>
      <xdr:rowOff>174491</xdr:rowOff>
    </xdr:to>
    <xdr:graphicFrame macro="">
      <xdr:nvGraphicFramePr>
        <xdr:cNvPr id="7" name="Chart 6"/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8</xdr:col>
      <xdr:colOff>488156</xdr:colOff>
      <xdr:row>114</xdr:row>
      <xdr:rowOff>48986</xdr:rowOff>
    </xdr:from>
    <xdr:to>
      <xdr:col>10</xdr:col>
      <xdr:colOff>315686</xdr:colOff>
      <xdr:row>119</xdr:row>
      <xdr:rowOff>62433</xdr:rowOff>
    </xdr:to>
    <xdr:sp macro="" textlink="">
      <xdr:nvSpPr>
        <xdr:cNvPr id="8" name="Rectangle 7"/>
        <xdr:cNvSpPr>
          <a:spLocks/>
        </xdr:cNvSpPr>
      </xdr:nvSpPr>
      <xdr:spPr>
        <a:xfrm>
          <a:off x="5364956" y="21765986"/>
          <a:ext cx="1046730" cy="965947"/>
        </a:xfrm>
        <a:prstGeom prst="rect">
          <a:avLst/>
        </a:prstGeom>
        <a:blipFill dpi="0" rotWithShape="1">
          <a:blip xmlns:r="http://schemas.openxmlformats.org/officeDocument/2006/relationships" r:embed="rId7">
            <a:alphaModFix amt="24000"/>
          </a:blip>
          <a:srcRect/>
          <a:stretch>
            <a:fillRect/>
          </a:stretch>
        </a:blipFill>
        <a:ln w="15875">
          <a:solidFill>
            <a:schemeClr val="tx1">
              <a:alpha val="48000"/>
            </a:schemeClr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 editAs="oneCell">
    <xdr:from>
      <xdr:col>42</xdr:col>
      <xdr:colOff>0</xdr:colOff>
      <xdr:row>40</xdr:row>
      <xdr:rowOff>23813</xdr:rowOff>
    </xdr:from>
    <xdr:to>
      <xdr:col>54</xdr:col>
      <xdr:colOff>495300</xdr:colOff>
      <xdr:row>76</xdr:row>
      <xdr:rowOff>61913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603200" y="7643813"/>
          <a:ext cx="7810500" cy="689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370175</xdr:colOff>
      <xdr:row>6</xdr:row>
      <xdr:rowOff>88756</xdr:rowOff>
    </xdr:from>
    <xdr:to>
      <xdr:col>36</xdr:col>
      <xdr:colOff>575571</xdr:colOff>
      <xdr:row>33</xdr:row>
      <xdr:rowOff>12556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29375" y="1231756"/>
          <a:ext cx="5691796" cy="506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28</xdr:col>
      <xdr:colOff>415637</xdr:colOff>
      <xdr:row>39</xdr:row>
      <xdr:rowOff>121227</xdr:rowOff>
    </xdr:from>
    <xdr:to>
      <xdr:col>41</xdr:col>
      <xdr:colOff>149679</xdr:colOff>
      <xdr:row>75</xdr:row>
      <xdr:rowOff>105218</xdr:rowOff>
    </xdr:to>
    <xdr:graphicFrame macro="">
      <xdr:nvGraphicFramePr>
        <xdr:cNvPr id="11" name="Chart 10"/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 editAs="oneCell">
    <xdr:from>
      <xdr:col>47</xdr:col>
      <xdr:colOff>523875</xdr:colOff>
      <xdr:row>4</xdr:row>
      <xdr:rowOff>85725</xdr:rowOff>
    </xdr:from>
    <xdr:to>
      <xdr:col>57</xdr:col>
      <xdr:colOff>152400</xdr:colOff>
      <xdr:row>31</xdr:row>
      <xdr:rowOff>57150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75075" y="847725"/>
          <a:ext cx="5724525" cy="511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47623</xdr:colOff>
      <xdr:row>5</xdr:row>
      <xdr:rowOff>95249</xdr:rowOff>
    </xdr:from>
    <xdr:to>
      <xdr:col>67</xdr:col>
      <xdr:colOff>190499</xdr:colOff>
      <xdr:row>32</xdr:row>
      <xdr:rowOff>190499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404423" y="1047749"/>
          <a:ext cx="5629276" cy="5238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23813</xdr:colOff>
      <xdr:row>6</xdr:row>
      <xdr:rowOff>119064</xdr:rowOff>
    </xdr:from>
    <xdr:to>
      <xdr:col>46</xdr:col>
      <xdr:colOff>333829</xdr:colOff>
      <xdr:row>32</xdr:row>
      <xdr:rowOff>104776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79013" y="1262064"/>
          <a:ext cx="5796416" cy="49387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13228</xdr:colOff>
      <xdr:row>67</xdr:row>
      <xdr:rowOff>18584</xdr:rowOff>
    </xdr:from>
    <xdr:to>
      <xdr:col>5</xdr:col>
      <xdr:colOff>486834</xdr:colOff>
      <xdr:row>70</xdr:row>
      <xdr:rowOff>46127</xdr:rowOff>
    </xdr:to>
    <xdr:grpSp>
      <xdr:nvGrpSpPr>
        <xdr:cNvPr id="15" name="Group 14"/>
        <xdr:cNvGrpSpPr/>
      </xdr:nvGrpSpPr>
      <xdr:grpSpPr>
        <a:xfrm>
          <a:off x="3361410" y="12395311"/>
          <a:ext cx="473606" cy="581725"/>
          <a:chOff x="8572499" y="35455412"/>
          <a:chExt cx="1815704" cy="1367117"/>
        </a:xfrm>
      </xdr:grpSpPr>
      <xdr:grpSp>
        <xdr:nvGrpSpPr>
          <xdr:cNvPr id="16" name="Group 15"/>
          <xdr:cNvGrpSpPr/>
        </xdr:nvGrpSpPr>
        <xdr:grpSpPr>
          <a:xfrm>
            <a:off x="8595869" y="35491858"/>
            <a:ext cx="1725527" cy="1278879"/>
            <a:chOff x="2910412" y="3268453"/>
            <a:chExt cx="1397002" cy="1318746"/>
          </a:xfrm>
        </xdr:grpSpPr>
        <xdr:sp macro="" textlink="">
          <xdr:nvSpPr>
            <xdr:cNvPr id="18" name="Oval 17"/>
            <xdr:cNvSpPr>
              <a:spLocks noChangeAspect="1"/>
            </xdr:cNvSpPr>
          </xdr:nvSpPr>
          <xdr:spPr>
            <a:xfrm>
              <a:off x="3046922" y="3392939"/>
              <a:ext cx="1125549" cy="1062500"/>
            </a:xfrm>
            <a:prstGeom prst="ellipse">
              <a:avLst/>
            </a:prstGeom>
            <a:noFill/>
            <a:ln w="12700">
              <a:solidFill>
                <a:schemeClr val="tx1">
                  <a:alpha val="94000"/>
                </a:schemeClr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en-US" sz="500" b="1">
                <a:solidFill>
                  <a:schemeClr val="tx1"/>
                </a:solidFill>
                <a:latin typeface="+mj-lt"/>
              </a:endParaRPr>
            </a:p>
          </xdr:txBody>
        </xdr:sp>
        <xdr:sp macro="" textlink="">
          <xdr:nvSpPr>
            <xdr:cNvPr id="19" name="Oval 18"/>
            <xdr:cNvSpPr>
              <a:spLocks noChangeAspect="1"/>
            </xdr:cNvSpPr>
          </xdr:nvSpPr>
          <xdr:spPr>
            <a:xfrm>
              <a:off x="3216892" y="3554132"/>
              <a:ext cx="784033" cy="740114"/>
            </a:xfrm>
            <a:prstGeom prst="ellipse">
              <a:avLst/>
            </a:prstGeom>
            <a:noFill/>
            <a:ln w="12700">
              <a:solidFill>
                <a:schemeClr val="tx1">
                  <a:alpha val="94000"/>
                </a:schemeClr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en-US" sz="500" b="1">
                <a:solidFill>
                  <a:schemeClr val="tx1"/>
                </a:solidFill>
                <a:latin typeface="+mj-lt"/>
              </a:endParaRPr>
            </a:p>
          </xdr:txBody>
        </xdr:sp>
        <xdr:sp macro="" textlink="">
          <xdr:nvSpPr>
            <xdr:cNvPr id="20" name="Oval 19"/>
            <xdr:cNvSpPr>
              <a:spLocks noChangeAspect="1"/>
            </xdr:cNvSpPr>
          </xdr:nvSpPr>
          <xdr:spPr>
            <a:xfrm>
              <a:off x="2910412" y="3268453"/>
              <a:ext cx="1397002" cy="1318746"/>
            </a:xfrm>
            <a:prstGeom prst="ellipse">
              <a:avLst/>
            </a:prstGeom>
            <a:noFill/>
            <a:ln w="12700">
              <a:solidFill>
                <a:schemeClr val="tx1">
                  <a:alpha val="94000"/>
                </a:schemeClr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en-US" sz="700" b="1">
                <a:solidFill>
                  <a:schemeClr val="tx1">
                    <a:alpha val="26000"/>
                  </a:schemeClr>
                </a:solidFill>
                <a:effectLst>
                  <a:outerShdw blurRad="50800" dist="38100" dir="2700000" algn="tl" rotWithShape="0">
                    <a:prstClr val="black">
                      <a:alpha val="40000"/>
                    </a:prstClr>
                  </a:outerShdw>
                </a:effectLst>
                <a:latin typeface="+mj-lt"/>
              </a:endParaRPr>
            </a:p>
          </xdr:txBody>
        </xdr:sp>
      </xdr:grpSp>
      <xdr:sp macro="" textlink="">
        <xdr:nvSpPr>
          <xdr:cNvPr id="17" name="Rectangle 16"/>
          <xdr:cNvSpPr/>
        </xdr:nvSpPr>
        <xdr:spPr>
          <a:xfrm>
            <a:off x="8572499" y="35455412"/>
            <a:ext cx="1815704" cy="1367117"/>
          </a:xfrm>
          <a:prstGeom prst="rect">
            <a:avLst/>
          </a:prstGeom>
          <a:noFill/>
          <a:ln w="12700">
            <a:solidFill>
              <a:schemeClr val="tx1">
                <a:alpha val="94000"/>
              </a:schemeClr>
            </a:solidFill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00"/>
          </a:p>
        </xdr:txBody>
      </xdr:sp>
    </xdr:grpSp>
    <xdr:clientData/>
  </xdr:twoCellAnchor>
  <xdr:twoCellAnchor editAs="oneCell">
    <xdr:from>
      <xdr:col>49</xdr:col>
      <xdr:colOff>571500</xdr:colOff>
      <xdr:row>87</xdr:row>
      <xdr:rowOff>0</xdr:rowOff>
    </xdr:from>
    <xdr:to>
      <xdr:col>60</xdr:col>
      <xdr:colOff>609600</xdr:colOff>
      <xdr:row>105</xdr:row>
      <xdr:rowOff>114300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908625" y="16573500"/>
          <a:ext cx="6848475" cy="354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16</xdr:col>
      <xdr:colOff>95250</xdr:colOff>
      <xdr:row>70</xdr:row>
      <xdr:rowOff>163285</xdr:rowOff>
    </xdr:from>
    <xdr:to>
      <xdr:col>28</xdr:col>
      <xdr:colOff>435429</xdr:colOff>
      <xdr:row>91</xdr:row>
      <xdr:rowOff>185073</xdr:rowOff>
    </xdr:to>
    <xdr:graphicFrame macro="">
      <xdr:nvGraphicFramePr>
        <xdr:cNvPr id="23" name="Chart 22"/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18</xdr:col>
      <xdr:colOff>108857</xdr:colOff>
      <xdr:row>84</xdr:row>
      <xdr:rowOff>0</xdr:rowOff>
    </xdr:from>
    <xdr:to>
      <xdr:col>18</xdr:col>
      <xdr:colOff>582463</xdr:colOff>
      <xdr:row>87</xdr:row>
      <xdr:rowOff>27543</xdr:rowOff>
    </xdr:to>
    <xdr:grpSp>
      <xdr:nvGrpSpPr>
        <xdr:cNvPr id="24" name="Group 23"/>
        <xdr:cNvGrpSpPr/>
      </xdr:nvGrpSpPr>
      <xdr:grpSpPr>
        <a:xfrm>
          <a:off x="12162312" y="15517091"/>
          <a:ext cx="473606" cy="581725"/>
          <a:chOff x="8572499" y="35455412"/>
          <a:chExt cx="1815704" cy="1367117"/>
        </a:xfrm>
      </xdr:grpSpPr>
      <xdr:grpSp>
        <xdr:nvGrpSpPr>
          <xdr:cNvPr id="25" name="Group 24"/>
          <xdr:cNvGrpSpPr/>
        </xdr:nvGrpSpPr>
        <xdr:grpSpPr>
          <a:xfrm>
            <a:off x="8595869" y="35491858"/>
            <a:ext cx="1725527" cy="1278879"/>
            <a:chOff x="2910412" y="3268453"/>
            <a:chExt cx="1397002" cy="1318746"/>
          </a:xfrm>
        </xdr:grpSpPr>
        <xdr:sp macro="" textlink="">
          <xdr:nvSpPr>
            <xdr:cNvPr id="27" name="Oval 26"/>
            <xdr:cNvSpPr>
              <a:spLocks noChangeAspect="1"/>
            </xdr:cNvSpPr>
          </xdr:nvSpPr>
          <xdr:spPr>
            <a:xfrm>
              <a:off x="3046922" y="3392939"/>
              <a:ext cx="1125549" cy="1062500"/>
            </a:xfrm>
            <a:prstGeom prst="ellipse">
              <a:avLst/>
            </a:prstGeom>
            <a:noFill/>
            <a:ln w="12700">
              <a:solidFill>
                <a:schemeClr val="tx1">
                  <a:alpha val="59000"/>
                </a:schemeClr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en-US" sz="500" b="1">
                <a:solidFill>
                  <a:schemeClr val="tx1"/>
                </a:solidFill>
                <a:latin typeface="+mj-lt"/>
              </a:endParaRPr>
            </a:p>
          </xdr:txBody>
        </xdr:sp>
        <xdr:sp macro="" textlink="">
          <xdr:nvSpPr>
            <xdr:cNvPr id="28" name="Oval 27"/>
            <xdr:cNvSpPr>
              <a:spLocks noChangeAspect="1"/>
            </xdr:cNvSpPr>
          </xdr:nvSpPr>
          <xdr:spPr>
            <a:xfrm>
              <a:off x="3216892" y="3554132"/>
              <a:ext cx="784033" cy="740114"/>
            </a:xfrm>
            <a:prstGeom prst="ellipse">
              <a:avLst/>
            </a:prstGeom>
            <a:noFill/>
            <a:ln w="12700">
              <a:solidFill>
                <a:schemeClr val="tx1">
                  <a:alpha val="59000"/>
                </a:schemeClr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en-US" sz="500" b="1">
                <a:solidFill>
                  <a:schemeClr val="tx1"/>
                </a:solidFill>
                <a:latin typeface="+mj-lt"/>
              </a:endParaRPr>
            </a:p>
          </xdr:txBody>
        </xdr:sp>
        <xdr:sp macro="" textlink="">
          <xdr:nvSpPr>
            <xdr:cNvPr id="29" name="Oval 28"/>
            <xdr:cNvSpPr>
              <a:spLocks noChangeAspect="1"/>
            </xdr:cNvSpPr>
          </xdr:nvSpPr>
          <xdr:spPr>
            <a:xfrm>
              <a:off x="2910412" y="3268453"/>
              <a:ext cx="1397002" cy="1318746"/>
            </a:xfrm>
            <a:prstGeom prst="ellipse">
              <a:avLst/>
            </a:prstGeom>
            <a:noFill/>
            <a:ln w="12700">
              <a:solidFill>
                <a:schemeClr val="tx1">
                  <a:alpha val="59000"/>
                </a:schemeClr>
              </a:solidFill>
              <a:prstDash val="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en-US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en-US" sz="700" b="1">
                <a:solidFill>
                  <a:schemeClr val="tx1">
                    <a:alpha val="26000"/>
                  </a:schemeClr>
                </a:solidFill>
                <a:effectLst>
                  <a:outerShdw blurRad="50800" dist="38100" dir="2700000" algn="tl" rotWithShape="0">
                    <a:prstClr val="black">
                      <a:alpha val="40000"/>
                    </a:prstClr>
                  </a:outerShdw>
                </a:effectLst>
                <a:latin typeface="+mj-lt"/>
              </a:endParaRPr>
            </a:p>
          </xdr:txBody>
        </xdr:sp>
      </xdr:grpSp>
      <xdr:sp macro="" textlink="">
        <xdr:nvSpPr>
          <xdr:cNvPr id="26" name="Rectangle 25"/>
          <xdr:cNvSpPr/>
        </xdr:nvSpPr>
        <xdr:spPr>
          <a:xfrm>
            <a:off x="8572499" y="35455412"/>
            <a:ext cx="1815704" cy="1367117"/>
          </a:xfrm>
          <a:prstGeom prst="rect">
            <a:avLst/>
          </a:prstGeom>
          <a:noFill/>
          <a:ln w="12700">
            <a:solidFill>
              <a:schemeClr val="tx1">
                <a:alpha val="59000"/>
              </a:schemeClr>
            </a:solidFill>
          </a:ln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00"/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623887</xdr:colOff>
      <xdr:row>50</xdr:row>
      <xdr:rowOff>49791</xdr:rowOff>
    </xdr:from>
    <xdr:to>
      <xdr:col>30</xdr:col>
      <xdr:colOff>356432</xdr:colOff>
      <xdr:row>90</xdr:row>
      <xdr:rowOff>123201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149887" y="9574791"/>
          <a:ext cx="8876545" cy="7693410"/>
        </a:xfrm>
        <a:prstGeom prst="rect">
          <a:avLst/>
        </a:prstGeom>
      </xdr:spPr>
    </xdr:pic>
    <xdr:clientData/>
  </xdr:twoCellAnchor>
  <xdr:twoCellAnchor>
    <xdr:from>
      <xdr:col>25</xdr:col>
      <xdr:colOff>599663</xdr:colOff>
      <xdr:row>30</xdr:row>
      <xdr:rowOff>8282</xdr:rowOff>
    </xdr:from>
    <xdr:to>
      <xdr:col>26</xdr:col>
      <xdr:colOff>107674</xdr:colOff>
      <xdr:row>30</xdr:row>
      <xdr:rowOff>168965</xdr:rowOff>
    </xdr:to>
    <xdr:cxnSp macro="">
      <xdr:nvCxnSpPr>
        <xdr:cNvPr id="28" name="Straight Connector 27"/>
        <xdr:cNvCxnSpPr/>
      </xdr:nvCxnSpPr>
      <xdr:spPr>
        <a:xfrm flipH="1">
          <a:off x="23445009" y="5935763"/>
          <a:ext cx="270011" cy="160683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254000</xdr:colOff>
      <xdr:row>31</xdr:row>
      <xdr:rowOff>169333</xdr:rowOff>
    </xdr:from>
    <xdr:to>
      <xdr:col>25</xdr:col>
      <xdr:colOff>365125</xdr:colOff>
      <xdr:row>31</xdr:row>
      <xdr:rowOff>179917</xdr:rowOff>
    </xdr:to>
    <xdr:cxnSp macro="">
      <xdr:nvCxnSpPr>
        <xdr:cNvPr id="33" name="Straight Connector 32"/>
        <xdr:cNvCxnSpPr/>
      </xdr:nvCxnSpPr>
      <xdr:spPr>
        <a:xfrm flipH="1" flipV="1">
          <a:off x="23099346" y="6294641"/>
          <a:ext cx="111125" cy="10584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25</xdr:col>
      <xdr:colOff>517526</xdr:colOff>
      <xdr:row>31</xdr:row>
      <xdr:rowOff>110067</xdr:rowOff>
    </xdr:from>
    <xdr:to>
      <xdr:col>25</xdr:col>
      <xdr:colOff>597958</xdr:colOff>
      <xdr:row>31</xdr:row>
      <xdr:rowOff>121708</xdr:rowOff>
    </xdr:to>
    <xdr:cxnSp macro="">
      <xdr:nvCxnSpPr>
        <xdr:cNvPr id="39" name="Straight Connector 38"/>
        <xdr:cNvCxnSpPr/>
      </xdr:nvCxnSpPr>
      <xdr:spPr>
        <a:xfrm flipH="1" flipV="1">
          <a:off x="23362872" y="6235375"/>
          <a:ext cx="80432" cy="11641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23812</xdr:colOff>
      <xdr:row>94</xdr:row>
      <xdr:rowOff>0</xdr:rowOff>
    </xdr:from>
    <xdr:to>
      <xdr:col>30</xdr:col>
      <xdr:colOff>512261</xdr:colOff>
      <xdr:row>133</xdr:row>
      <xdr:rowOff>189653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11812" y="17907000"/>
          <a:ext cx="8870449" cy="7619153"/>
        </a:xfrm>
        <a:prstGeom prst="rect">
          <a:avLst/>
        </a:prstGeom>
      </xdr:spPr>
    </xdr:pic>
    <xdr:clientData/>
  </xdr:twoCellAnchor>
  <xdr:twoCellAnchor>
    <xdr:from>
      <xdr:col>24</xdr:col>
      <xdr:colOff>0</xdr:colOff>
      <xdr:row>2</xdr:row>
      <xdr:rowOff>0</xdr:rowOff>
    </xdr:from>
    <xdr:to>
      <xdr:col>35</xdr:col>
      <xdr:colOff>428625</xdr:colOff>
      <xdr:row>41</xdr:row>
      <xdr:rowOff>2320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26</xdr:col>
      <xdr:colOff>82550</xdr:colOff>
      <xdr:row>30</xdr:row>
      <xdr:rowOff>82550</xdr:rowOff>
    </xdr:from>
    <xdr:to>
      <xdr:col>26</xdr:col>
      <xdr:colOff>95250</xdr:colOff>
      <xdr:row>30</xdr:row>
      <xdr:rowOff>184150</xdr:rowOff>
    </xdr:to>
    <xdr:cxnSp macro="">
      <xdr:nvCxnSpPr>
        <xdr:cNvPr id="45" name="Straight Connector 44"/>
        <xdr:cNvCxnSpPr/>
      </xdr:nvCxnSpPr>
      <xdr:spPr>
        <a:xfrm>
          <a:off x="23685500" y="6165850"/>
          <a:ext cx="12700" cy="10160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18</xdr:col>
      <xdr:colOff>695325</xdr:colOff>
      <xdr:row>135</xdr:row>
      <xdr:rowOff>180975</xdr:rowOff>
    </xdr:from>
    <xdr:to>
      <xdr:col>30</xdr:col>
      <xdr:colOff>366905</xdr:colOff>
      <xdr:row>176</xdr:row>
      <xdr:rowOff>43723</xdr:rowOff>
    </xdr:to>
    <xdr:pic>
      <xdr:nvPicPr>
        <xdr:cNvPr id="51" name="Picture 5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202275" y="26450925"/>
          <a:ext cx="8815580" cy="7730398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51</xdr:row>
      <xdr:rowOff>0</xdr:rowOff>
    </xdr:from>
    <xdr:to>
      <xdr:col>43</xdr:col>
      <xdr:colOff>549414</xdr:colOff>
      <xdr:row>92</xdr:row>
      <xdr:rowOff>14081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166786" y="10178143"/>
          <a:ext cx="8931414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94</xdr:row>
      <xdr:rowOff>0</xdr:rowOff>
    </xdr:from>
    <xdr:to>
      <xdr:col>43</xdr:col>
      <xdr:colOff>500642</xdr:colOff>
      <xdr:row>135</xdr:row>
      <xdr:rowOff>474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166786" y="18532929"/>
          <a:ext cx="8882642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137</xdr:row>
      <xdr:rowOff>0</xdr:rowOff>
    </xdr:from>
    <xdr:to>
      <xdr:col>43</xdr:col>
      <xdr:colOff>500642</xdr:colOff>
      <xdr:row>178</xdr:row>
      <xdr:rowOff>82116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8166786" y="26887714"/>
          <a:ext cx="8882642" cy="797425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179</xdr:row>
      <xdr:rowOff>0</xdr:rowOff>
    </xdr:from>
    <xdr:to>
      <xdr:col>30</xdr:col>
      <xdr:colOff>549414</xdr:colOff>
      <xdr:row>220</xdr:row>
      <xdr:rowOff>136545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60786" y="34970357"/>
          <a:ext cx="8931414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180</xdr:row>
      <xdr:rowOff>0</xdr:rowOff>
    </xdr:from>
    <xdr:to>
      <xdr:col>43</xdr:col>
      <xdr:colOff>592090</xdr:colOff>
      <xdr:row>221</xdr:row>
      <xdr:rowOff>136545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8166786" y="35160857"/>
          <a:ext cx="8974090" cy="797425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223</xdr:row>
      <xdr:rowOff>0</xdr:rowOff>
    </xdr:from>
    <xdr:to>
      <xdr:col>30</xdr:col>
      <xdr:colOff>573800</xdr:colOff>
      <xdr:row>264</xdr:row>
      <xdr:rowOff>54901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260786" y="43379571"/>
          <a:ext cx="8955800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223</xdr:row>
      <xdr:rowOff>0</xdr:rowOff>
    </xdr:from>
    <xdr:to>
      <xdr:col>43</xdr:col>
      <xdr:colOff>573800</xdr:colOff>
      <xdr:row>264</xdr:row>
      <xdr:rowOff>54901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166786" y="43379571"/>
          <a:ext cx="8955800" cy="797425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267</xdr:row>
      <xdr:rowOff>0</xdr:rowOff>
    </xdr:from>
    <xdr:to>
      <xdr:col>30</xdr:col>
      <xdr:colOff>573800</xdr:colOff>
      <xdr:row>308</xdr:row>
      <xdr:rowOff>54902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260786" y="51870429"/>
          <a:ext cx="8955800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267</xdr:row>
      <xdr:rowOff>0</xdr:rowOff>
    </xdr:from>
    <xdr:to>
      <xdr:col>43</xdr:col>
      <xdr:colOff>573800</xdr:colOff>
      <xdr:row>308</xdr:row>
      <xdr:rowOff>54902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8166786" y="51870429"/>
          <a:ext cx="8955800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310</xdr:row>
      <xdr:rowOff>0</xdr:rowOff>
    </xdr:from>
    <xdr:to>
      <xdr:col>43</xdr:col>
      <xdr:colOff>573800</xdr:colOff>
      <xdr:row>351</xdr:row>
      <xdr:rowOff>163759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8166786" y="60170786"/>
          <a:ext cx="8955800" cy="797425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310</xdr:row>
      <xdr:rowOff>0</xdr:rowOff>
    </xdr:from>
    <xdr:to>
      <xdr:col>30</xdr:col>
      <xdr:colOff>549414</xdr:colOff>
      <xdr:row>351</xdr:row>
      <xdr:rowOff>163759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260786" y="60170786"/>
          <a:ext cx="8931414" cy="797425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354</xdr:row>
      <xdr:rowOff>0</xdr:rowOff>
    </xdr:from>
    <xdr:to>
      <xdr:col>30</xdr:col>
      <xdr:colOff>549414</xdr:colOff>
      <xdr:row>395</xdr:row>
      <xdr:rowOff>163759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288000" y="68857091"/>
          <a:ext cx="8931414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354</xdr:row>
      <xdr:rowOff>0</xdr:rowOff>
    </xdr:from>
    <xdr:to>
      <xdr:col>43</xdr:col>
      <xdr:colOff>549414</xdr:colOff>
      <xdr:row>395</xdr:row>
      <xdr:rowOff>163759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8194000" y="68857091"/>
          <a:ext cx="8931414" cy="797425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397</xdr:row>
      <xdr:rowOff>0</xdr:rowOff>
    </xdr:from>
    <xdr:to>
      <xdr:col>30</xdr:col>
      <xdr:colOff>549414</xdr:colOff>
      <xdr:row>438</xdr:row>
      <xdr:rowOff>163759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288000" y="77048591"/>
          <a:ext cx="8931414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397</xdr:row>
      <xdr:rowOff>0</xdr:rowOff>
    </xdr:from>
    <xdr:to>
      <xdr:col>43</xdr:col>
      <xdr:colOff>500642</xdr:colOff>
      <xdr:row>438</xdr:row>
      <xdr:rowOff>163759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8194000" y="77048591"/>
          <a:ext cx="8882642" cy="797425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440</xdr:row>
      <xdr:rowOff>0</xdr:rowOff>
    </xdr:from>
    <xdr:to>
      <xdr:col>30</xdr:col>
      <xdr:colOff>549414</xdr:colOff>
      <xdr:row>481</xdr:row>
      <xdr:rowOff>163759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288000" y="85240091"/>
          <a:ext cx="8931414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440</xdr:row>
      <xdr:rowOff>0</xdr:rowOff>
    </xdr:from>
    <xdr:to>
      <xdr:col>43</xdr:col>
      <xdr:colOff>549414</xdr:colOff>
      <xdr:row>481</xdr:row>
      <xdr:rowOff>163759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8194000" y="85240091"/>
          <a:ext cx="8931414" cy="7974259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483</xdr:row>
      <xdr:rowOff>0</xdr:rowOff>
    </xdr:from>
    <xdr:to>
      <xdr:col>30</xdr:col>
      <xdr:colOff>549414</xdr:colOff>
      <xdr:row>524</xdr:row>
      <xdr:rowOff>163759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288000" y="93431591"/>
          <a:ext cx="8931414" cy="797425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483</xdr:row>
      <xdr:rowOff>0</xdr:rowOff>
    </xdr:from>
    <xdr:to>
      <xdr:col>43</xdr:col>
      <xdr:colOff>549414</xdr:colOff>
      <xdr:row>524</xdr:row>
      <xdr:rowOff>163759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8194000" y="93431591"/>
          <a:ext cx="8931414" cy="797425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29</xdr:row>
      <xdr:rowOff>0</xdr:rowOff>
    </xdr:from>
    <xdr:to>
      <xdr:col>25</xdr:col>
      <xdr:colOff>513696</xdr:colOff>
      <xdr:row>70</xdr:row>
      <xdr:rowOff>92322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311438" y="5560219"/>
          <a:ext cx="8931414" cy="797425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Nathan/Desktop/Grad%20Files/2011%20work/Grapher%20v1.0%20including%20cho%20protein%20lecture%20graphs.xlsm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S1"/>
      <sheetName val="S2"/>
      <sheetName val="S3"/>
      <sheetName val="Fiber Chart"/>
      <sheetName val="Apple Chart"/>
      <sheetName val="ProteinChart"/>
      <sheetName val="CHO lecture"/>
      <sheetName val="Prot Lecture"/>
      <sheetName val="Breakfast Lecture"/>
      <sheetName val="Fiber Chart 500 kcal"/>
      <sheetName val="Apple Chart 500 kcal"/>
      <sheetName val="ProteinChart 500 kcal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>
        <row r="1">
          <cell r="H1" t="str">
            <v>LOW/LOW</v>
          </cell>
          <cell r="I1" t="str">
            <v>LOW/MED</v>
          </cell>
          <cell r="J1" t="str">
            <v>LOW/HIGH</v>
          </cell>
          <cell r="K1" t="str">
            <v>MED/LOW</v>
          </cell>
          <cell r="L1" t="str">
            <v>MED/MED</v>
          </cell>
          <cell r="M1" t="str">
            <v>MED/HIGH</v>
          </cell>
          <cell r="N1" t="str">
            <v>HIGH/LOW</v>
          </cell>
          <cell r="O1" t="str">
            <v>HIGH/MED</v>
          </cell>
          <cell r="P1" t="str">
            <v>HIGH/HIGH</v>
          </cell>
        </row>
        <row r="2">
          <cell r="H2">
            <v>6.875</v>
          </cell>
        </row>
        <row r="3">
          <cell r="H3">
            <v>9.5499999999999989</v>
          </cell>
        </row>
        <row r="4">
          <cell r="H4">
            <v>3.125</v>
          </cell>
        </row>
        <row r="5">
          <cell r="H5">
            <v>6.1124999999999998</v>
          </cell>
        </row>
        <row r="6">
          <cell r="H6">
            <v>11.6625</v>
          </cell>
        </row>
        <row r="7">
          <cell r="H7">
            <v>20</v>
          </cell>
        </row>
        <row r="8">
          <cell r="N8">
            <v>31.662499999999998</v>
          </cell>
        </row>
        <row r="9">
          <cell r="K9">
            <v>26.137499999999999</v>
          </cell>
        </row>
        <row r="10">
          <cell r="N10">
            <v>15</v>
          </cell>
        </row>
        <row r="11">
          <cell r="K11">
            <v>30.9375</v>
          </cell>
        </row>
        <row r="12">
          <cell r="N12">
            <v>17.775000000000002</v>
          </cell>
        </row>
        <row r="13">
          <cell r="K13">
            <v>13.137499999999999</v>
          </cell>
        </row>
        <row r="14">
          <cell r="K14">
            <v>40</v>
          </cell>
        </row>
        <row r="15">
          <cell r="K15">
            <v>10</v>
          </cell>
        </row>
        <row r="16">
          <cell r="K16">
            <v>36.662499999999994</v>
          </cell>
        </row>
        <row r="49">
          <cell r="B49" t="str">
            <v>Orange juice</v>
          </cell>
          <cell r="C49">
            <v>0</v>
          </cell>
        </row>
        <row r="50">
          <cell r="B50" t="str">
            <v>Orange</v>
          </cell>
          <cell r="C50">
            <v>22.75</v>
          </cell>
        </row>
        <row r="51">
          <cell r="B51" t="str">
            <v>Pear</v>
          </cell>
          <cell r="C51">
            <v>25</v>
          </cell>
        </row>
        <row r="52">
          <cell r="B52" t="str">
            <v>Banana</v>
          </cell>
          <cell r="C52">
            <v>14.450000000000001</v>
          </cell>
        </row>
        <row r="53">
          <cell r="B53" t="str">
            <v>Raspberries</v>
          </cell>
          <cell r="C53">
            <v>58.35</v>
          </cell>
        </row>
        <row r="54">
          <cell r="B54" t="str">
            <v>Green pepper</v>
          </cell>
          <cell r="C54">
            <v>33.35</v>
          </cell>
        </row>
        <row r="55">
          <cell r="B55" t="str">
            <v>Peas</v>
          </cell>
          <cell r="C55">
            <v>32.15</v>
          </cell>
        </row>
        <row r="56">
          <cell r="B56" t="str">
            <v>Whole wheat bread (100%)</v>
          </cell>
          <cell r="C56">
            <v>13.600000000000001</v>
          </cell>
        </row>
        <row r="57">
          <cell r="B57" t="str">
            <v>White bread</v>
          </cell>
          <cell r="C57">
            <v>0</v>
          </cell>
        </row>
        <row r="58">
          <cell r="B58" t="str">
            <v>Red beans</v>
          </cell>
          <cell r="C58">
            <v>21.9</v>
          </cell>
        </row>
        <row r="59">
          <cell r="B59" t="str">
            <v>Corn</v>
          </cell>
          <cell r="C59">
            <v>11.100000000000001</v>
          </cell>
        </row>
        <row r="60">
          <cell r="B60" t="str">
            <v>Roasted potato (w/ skin)</v>
          </cell>
          <cell r="C60">
            <v>14.15</v>
          </cell>
        </row>
        <row r="61">
          <cell r="B61" t="str">
            <v>Broccoli</v>
          </cell>
          <cell r="C61">
            <v>25</v>
          </cell>
        </row>
        <row r="62">
          <cell r="B62" t="str">
            <v>Carrots</v>
          </cell>
          <cell r="C62">
            <v>25</v>
          </cell>
        </row>
        <row r="63">
          <cell r="B63" t="str">
            <v>Mixed salad greens</v>
          </cell>
          <cell r="C63">
            <v>50</v>
          </cell>
        </row>
      </sheetData>
      <sheetData sheetId="10"/>
      <sheetData sheetId="1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Relationship Id="rId2" Type="http://schemas.openxmlformats.org/officeDocument/2006/relationships/vmlDrawing" Target="../drawings/vmlDrawing1.vml"/><Relationship Id="rId3" Type="http://schemas.openxmlformats.org/officeDocument/2006/relationships/comments" Target="../comments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://www.chipotle.com/en-US/menu/nutrition_calculator/nutrition_calculator.asp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Z297"/>
  <sheetViews>
    <sheetView tabSelected="1" topLeftCell="A48" workbookViewId="0">
      <selection activeCell="AH8" sqref="AH8"/>
    </sheetView>
  </sheetViews>
  <sheetFormatPr baseColWidth="10" defaultColWidth="8.83203125" defaultRowHeight="14" x14ac:dyDescent="0"/>
  <cols>
    <col min="2" max="2" width="28.33203125" customWidth="1"/>
    <col min="3" max="3" width="9.33203125" bestFit="1" customWidth="1"/>
    <col min="4" max="4" width="9.5" bestFit="1" customWidth="1"/>
    <col min="5" max="6" width="9.33203125" bestFit="1" customWidth="1"/>
    <col min="32" max="32" width="24.6640625" customWidth="1"/>
    <col min="33" max="33" width="9.5" bestFit="1" customWidth="1"/>
    <col min="38" max="39" width="9.5" bestFit="1" customWidth="1"/>
  </cols>
  <sheetData>
    <row r="1" spans="1:52">
      <c r="B1" s="46" t="s">
        <v>3640</v>
      </c>
      <c r="AE1">
        <f>COUNTA(AG2:AG999)</f>
        <v>5</v>
      </c>
      <c r="AF1" s="47" t="s">
        <v>3594</v>
      </c>
      <c r="AG1" s="47" t="s">
        <v>3641</v>
      </c>
      <c r="AH1" s="47" t="s">
        <v>3642</v>
      </c>
      <c r="AI1" s="47" t="s">
        <v>3643</v>
      </c>
      <c r="AJ1" s="47" t="s">
        <v>3644</v>
      </c>
      <c r="AK1" s="48" t="e">
        <f>NA()</f>
        <v>#N/A</v>
      </c>
      <c r="AL1" t="s">
        <v>3645</v>
      </c>
      <c r="AM1" t="s">
        <v>3646</v>
      </c>
      <c r="AN1" t="s">
        <v>3647</v>
      </c>
      <c r="AO1" t="s">
        <v>3648</v>
      </c>
      <c r="AP1" t="s">
        <v>3649</v>
      </c>
      <c r="AQ1" t="s">
        <v>3650</v>
      </c>
      <c r="AR1" t="s">
        <v>3651</v>
      </c>
      <c r="AS1" t="s">
        <v>3652</v>
      </c>
      <c r="AT1" t="s">
        <v>3653</v>
      </c>
      <c r="AW1" t="s">
        <v>3654</v>
      </c>
    </row>
    <row r="2" spans="1:52">
      <c r="AE2" s="49">
        <v>1</v>
      </c>
      <c r="AF2" t="s">
        <v>3354</v>
      </c>
      <c r="AG2" s="66">
        <v>4.3689320388349513</v>
      </c>
      <c r="AH2" s="66">
        <v>16.990291262135923</v>
      </c>
      <c r="AI2" s="66">
        <v>1349.5145631067962</v>
      </c>
      <c r="AJ2" s="66">
        <v>7.8640776699029118</v>
      </c>
      <c r="AL2" s="50" t="e">
        <f t="shared" ref="AL2:AL12" si="0">IF(AND(NOT(ISBLANK($AI2)), $AI2&lt;$AY$2,  $AJ2&lt;$AY$6), $AH2,$AK$1)</f>
        <v>#N/A</v>
      </c>
      <c r="AM2" s="50" t="e">
        <f t="shared" ref="AM2:AM13" si="1">IF(AND($AI2&lt;$AY$2,  $AJ2&gt;=$AY$6, $AJ2&lt;$AY$7), $AH2,$AK$1)</f>
        <v>#N/A</v>
      </c>
      <c r="AN2" s="50" t="e">
        <f t="shared" ref="AN2:AN13" si="2">IF(AND($AI2&lt;$AY$2,  $AJ2&gt;=$AY$7), $AH2,$AK$1)</f>
        <v>#N/A</v>
      </c>
      <c r="AO2" s="50" t="e">
        <f t="shared" ref="AO2:AO13" si="3">IF(AND($AI2&gt;=$AY$2, $AI2&lt;$AY$3,  $AJ2&lt;$AY$6), $AH2,$AK$1)</f>
        <v>#N/A</v>
      </c>
      <c r="AP2" s="50" t="e">
        <f t="shared" ref="AP2:AP13" si="4">IF(AND($AI2&gt;=$AY$2, $AI2&lt;$AY$3,  $AJ2&gt;=$AY$6, $AJ2&lt;$AY$7), $AH2,$AK$1)</f>
        <v>#N/A</v>
      </c>
      <c r="AQ2" s="50" t="e">
        <f t="shared" ref="AQ2:AQ13" si="5">IF(AND($AI2&gt;=$AY$2, $AI2&lt;$AY$3,  $AJ2&gt;=$AY$7), $AH2,$AK$1)</f>
        <v>#N/A</v>
      </c>
      <c r="AR2" s="50">
        <f t="shared" ref="AR2:AR12" si="6">IF(AND($AI2&gt;=$AY$3,  $AJ2&lt;$AY$6), $AH2,$AK$1)</f>
        <v>16.990291262135923</v>
      </c>
      <c r="AS2" s="50" t="e">
        <f t="shared" ref="AS2:AS14" si="7">IF(AND($AI2&gt;=$AY$3,  $AJ2&gt;=$AY$6, $AJ2&lt;$AY$7), $AH2,$AK$1)</f>
        <v>#N/A</v>
      </c>
      <c r="AT2" s="50" t="e">
        <f t="shared" ref="AT2:AT13" si="8">IF(AND($AI2&gt;=$AY$3, $AJ2&gt;=$AY$7), $AH2,$AK$1)</f>
        <v>#N/A</v>
      </c>
      <c r="AW2" t="s">
        <v>3655</v>
      </c>
      <c r="AX2" t="s">
        <v>3656</v>
      </c>
      <c r="AY2" s="46">
        <v>100</v>
      </c>
      <c r="AZ2" t="s">
        <v>3657</v>
      </c>
    </row>
    <row r="3" spans="1:52">
      <c r="AE3" s="49">
        <f t="shared" ref="AE3:AE12" si="9">IF(AF3 &lt;&gt; "", AE2+1, "")</f>
        <v>2</v>
      </c>
      <c r="AF3" t="s">
        <v>3355</v>
      </c>
      <c r="AG3" s="66">
        <v>4.7619047619047628</v>
      </c>
      <c r="AH3" s="66">
        <v>19.444444444444446</v>
      </c>
      <c r="AI3" s="66">
        <v>1388.8888888888889</v>
      </c>
      <c r="AJ3" s="66">
        <v>7.8571428571428568</v>
      </c>
      <c r="AL3" s="50" t="e">
        <f t="shared" si="0"/>
        <v>#N/A</v>
      </c>
      <c r="AM3" s="50" t="e">
        <f t="shared" si="1"/>
        <v>#N/A</v>
      </c>
      <c r="AN3" s="50" t="e">
        <f t="shared" si="2"/>
        <v>#N/A</v>
      </c>
      <c r="AO3" s="50" t="e">
        <f t="shared" si="3"/>
        <v>#N/A</v>
      </c>
      <c r="AP3" s="50" t="e">
        <f t="shared" si="4"/>
        <v>#N/A</v>
      </c>
      <c r="AQ3" s="50" t="e">
        <f t="shared" si="5"/>
        <v>#N/A</v>
      </c>
      <c r="AR3" s="50">
        <f t="shared" si="6"/>
        <v>19.444444444444446</v>
      </c>
      <c r="AS3" s="50" t="e">
        <f t="shared" si="7"/>
        <v>#N/A</v>
      </c>
      <c r="AT3" s="50" t="e">
        <f t="shared" si="8"/>
        <v>#N/A</v>
      </c>
      <c r="AX3" t="s">
        <v>3658</v>
      </c>
      <c r="AY3" s="46">
        <v>200</v>
      </c>
      <c r="AZ3" t="s">
        <v>3657</v>
      </c>
    </row>
    <row r="4" spans="1:52">
      <c r="A4" s="10"/>
      <c r="B4" s="51"/>
      <c r="C4" s="10"/>
      <c r="D4" s="10"/>
      <c r="E4" s="10"/>
      <c r="F4" s="10"/>
      <c r="G4" s="10"/>
      <c r="H4" s="10"/>
      <c r="I4" s="10"/>
      <c r="J4" s="10"/>
      <c r="AE4" s="49">
        <f t="shared" si="9"/>
        <v>3</v>
      </c>
      <c r="AF4" t="s">
        <v>3356</v>
      </c>
      <c r="AG4" s="66">
        <v>2.5862068965517242</v>
      </c>
      <c r="AH4" s="66">
        <v>18.96551724137931</v>
      </c>
      <c r="AI4" s="66">
        <v>1262.9310344827586</v>
      </c>
      <c r="AJ4" s="66">
        <v>19.396551724137932</v>
      </c>
      <c r="AL4" s="50" t="e">
        <f t="shared" si="0"/>
        <v>#N/A</v>
      </c>
      <c r="AM4" s="50" t="e">
        <f t="shared" si="1"/>
        <v>#N/A</v>
      </c>
      <c r="AN4" s="50" t="e">
        <f t="shared" si="2"/>
        <v>#N/A</v>
      </c>
      <c r="AO4" s="50" t="e">
        <f t="shared" si="3"/>
        <v>#N/A</v>
      </c>
      <c r="AP4" s="50" t="e">
        <f t="shared" si="4"/>
        <v>#N/A</v>
      </c>
      <c r="AQ4" s="50" t="e">
        <f t="shared" si="5"/>
        <v>#N/A</v>
      </c>
      <c r="AR4" s="50" t="e">
        <f t="shared" si="6"/>
        <v>#N/A</v>
      </c>
      <c r="AS4" s="50">
        <f t="shared" si="7"/>
        <v>18.96551724137931</v>
      </c>
      <c r="AT4" s="50" t="e">
        <f t="shared" si="8"/>
        <v>#N/A</v>
      </c>
      <c r="AX4" t="s">
        <v>3659</v>
      </c>
      <c r="AY4" t="s">
        <v>3660</v>
      </c>
      <c r="AZ4" t="s">
        <v>3657</v>
      </c>
    </row>
    <row r="5" spans="1:52">
      <c r="A5" s="52"/>
      <c r="B5" s="53" t="s">
        <v>3661</v>
      </c>
      <c r="C5" s="54" t="s">
        <v>3662</v>
      </c>
      <c r="D5" s="54" t="s">
        <v>3663</v>
      </c>
      <c r="E5" s="54" t="s">
        <v>3664</v>
      </c>
      <c r="F5" s="54" t="s">
        <v>3665</v>
      </c>
      <c r="G5" s="54"/>
      <c r="H5" s="54" t="s">
        <v>3666</v>
      </c>
      <c r="I5" s="54"/>
      <c r="J5" s="55"/>
      <c r="AE5" s="49">
        <f t="shared" si="9"/>
        <v>4</v>
      </c>
      <c r="AF5" t="s">
        <v>3357</v>
      </c>
      <c r="AG5" s="66">
        <v>2.7272727272727275</v>
      </c>
      <c r="AH5" s="66">
        <v>14.090909090909092</v>
      </c>
      <c r="AI5" s="66">
        <v>1136.3636363636365</v>
      </c>
      <c r="AJ5" s="66">
        <v>20.454545454545457</v>
      </c>
      <c r="AL5" s="50" t="e">
        <f t="shared" si="0"/>
        <v>#N/A</v>
      </c>
      <c r="AM5" s="50" t="e">
        <f t="shared" si="1"/>
        <v>#N/A</v>
      </c>
      <c r="AN5" s="50" t="e">
        <f t="shared" si="2"/>
        <v>#N/A</v>
      </c>
      <c r="AO5" s="50" t="e">
        <f t="shared" si="3"/>
        <v>#N/A</v>
      </c>
      <c r="AP5" s="50" t="e">
        <f t="shared" si="4"/>
        <v>#N/A</v>
      </c>
      <c r="AQ5" s="50" t="e">
        <f t="shared" si="5"/>
        <v>#N/A</v>
      </c>
      <c r="AR5" s="50" t="e">
        <f t="shared" si="6"/>
        <v>#N/A</v>
      </c>
      <c r="AS5" s="50" t="e">
        <f t="shared" si="7"/>
        <v>#N/A</v>
      </c>
      <c r="AT5" s="50">
        <f t="shared" si="8"/>
        <v>14.090909090909092</v>
      </c>
    </row>
    <row r="6" spans="1:52">
      <c r="A6" s="56"/>
      <c r="B6" s="10" t="s">
        <v>3667</v>
      </c>
      <c r="C6" s="10" t="s">
        <v>3668</v>
      </c>
      <c r="D6" s="10" t="s">
        <v>3668</v>
      </c>
      <c r="E6" s="10" t="s">
        <v>3669</v>
      </c>
      <c r="F6" s="10" t="s">
        <v>3670</v>
      </c>
      <c r="G6" s="10"/>
      <c r="H6" s="10" t="s">
        <v>3671</v>
      </c>
      <c r="I6" s="10" t="s">
        <v>3672</v>
      </c>
      <c r="J6" s="57" t="s">
        <v>3670</v>
      </c>
      <c r="AE6" s="49">
        <f t="shared" si="9"/>
        <v>5</v>
      </c>
      <c r="AF6" t="s">
        <v>3358</v>
      </c>
      <c r="AG6" s="66">
        <v>4</v>
      </c>
      <c r="AH6" s="66">
        <v>9.5</v>
      </c>
      <c r="AI6" s="66">
        <v>1825</v>
      </c>
      <c r="AJ6" s="66">
        <v>19.8</v>
      </c>
      <c r="AL6" s="50" t="e">
        <f t="shared" si="0"/>
        <v>#N/A</v>
      </c>
      <c r="AM6" s="50" t="e">
        <f t="shared" si="1"/>
        <v>#N/A</v>
      </c>
      <c r="AN6" s="50" t="e">
        <f t="shared" si="2"/>
        <v>#N/A</v>
      </c>
      <c r="AO6" s="50" t="e">
        <f t="shared" si="3"/>
        <v>#N/A</v>
      </c>
      <c r="AP6" s="50" t="e">
        <f t="shared" si="4"/>
        <v>#N/A</v>
      </c>
      <c r="AQ6" s="50" t="e">
        <f t="shared" si="5"/>
        <v>#N/A</v>
      </c>
      <c r="AR6" s="50" t="e">
        <f t="shared" si="6"/>
        <v>#N/A</v>
      </c>
      <c r="AS6" s="50">
        <f t="shared" si="7"/>
        <v>9.5</v>
      </c>
      <c r="AT6" s="50" t="e">
        <f t="shared" si="8"/>
        <v>#N/A</v>
      </c>
      <c r="AW6" t="s">
        <v>3673</v>
      </c>
      <c r="AX6" t="s">
        <v>3656</v>
      </c>
      <c r="AY6" s="46">
        <v>10</v>
      </c>
      <c r="AZ6" t="s">
        <v>3674</v>
      </c>
    </row>
    <row r="7" spans="1:52">
      <c r="A7" s="58" t="str">
        <f>IF(B7 &lt;&gt; "", 1, "")</f>
        <v/>
      </c>
      <c r="B7" s="46"/>
      <c r="C7" s="46"/>
      <c r="D7" s="46"/>
      <c r="E7" s="46"/>
      <c r="F7" s="46"/>
      <c r="G7" s="10"/>
      <c r="H7" s="10">
        <f>$F7*C7*$E7/100</f>
        <v>0</v>
      </c>
      <c r="I7" s="10">
        <f>$F7*D7*$E7/100</f>
        <v>0</v>
      </c>
      <c r="J7" s="57">
        <f>E7*F7</f>
        <v>0</v>
      </c>
      <c r="AE7" s="49" t="str">
        <f t="shared" si="9"/>
        <v/>
      </c>
      <c r="AG7" s="66"/>
      <c r="AH7" s="66"/>
      <c r="AI7" s="66"/>
      <c r="AJ7" s="66"/>
      <c r="AL7" s="50" t="e">
        <f t="shared" si="0"/>
        <v>#N/A</v>
      </c>
      <c r="AM7" s="50" t="e">
        <f t="shared" si="1"/>
        <v>#N/A</v>
      </c>
      <c r="AN7" s="50" t="e">
        <f t="shared" si="2"/>
        <v>#N/A</v>
      </c>
      <c r="AO7" s="50" t="e">
        <f t="shared" si="3"/>
        <v>#N/A</v>
      </c>
      <c r="AP7" s="50" t="e">
        <f t="shared" si="4"/>
        <v>#N/A</v>
      </c>
      <c r="AQ7" s="50" t="e">
        <f t="shared" si="5"/>
        <v>#N/A</v>
      </c>
      <c r="AR7" s="50" t="e">
        <f t="shared" si="6"/>
        <v>#N/A</v>
      </c>
      <c r="AS7" s="50" t="e">
        <f t="shared" si="7"/>
        <v>#N/A</v>
      </c>
      <c r="AT7" s="50" t="e">
        <f t="shared" si="8"/>
        <v>#N/A</v>
      </c>
      <c r="AX7" t="s">
        <v>3658</v>
      </c>
      <c r="AY7" s="46">
        <v>20</v>
      </c>
      <c r="AZ7" t="s">
        <v>3674</v>
      </c>
    </row>
    <row r="8" spans="1:52">
      <c r="A8" s="58" t="str">
        <f t="shared" ref="A8:A18" si="10">IF(B8 &lt;&gt; "", A7+1, "")</f>
        <v/>
      </c>
      <c r="B8" s="46"/>
      <c r="C8" s="46"/>
      <c r="D8" s="46"/>
      <c r="E8" s="46"/>
      <c r="F8" s="46"/>
      <c r="G8" s="10"/>
      <c r="H8" s="10">
        <f t="shared" ref="H8:I18" si="11">$F8*C8*$E8/100</f>
        <v>0</v>
      </c>
      <c r="I8" s="10">
        <f t="shared" si="11"/>
        <v>0</v>
      </c>
      <c r="J8" s="57">
        <f t="shared" ref="J8:J18" si="12">E8*F8</f>
        <v>0</v>
      </c>
      <c r="AE8" s="49" t="str">
        <f t="shared" si="9"/>
        <v/>
      </c>
      <c r="AG8" s="66"/>
      <c r="AH8" s="66"/>
      <c r="AI8" s="66"/>
      <c r="AJ8" s="66"/>
      <c r="AL8" s="50" t="e">
        <f t="shared" si="0"/>
        <v>#N/A</v>
      </c>
      <c r="AM8" s="50" t="e">
        <f t="shared" si="1"/>
        <v>#N/A</v>
      </c>
      <c r="AN8" s="50" t="e">
        <f t="shared" si="2"/>
        <v>#N/A</v>
      </c>
      <c r="AO8" s="50" t="e">
        <f t="shared" si="3"/>
        <v>#N/A</v>
      </c>
      <c r="AP8" s="50" t="e">
        <f t="shared" si="4"/>
        <v>#N/A</v>
      </c>
      <c r="AQ8" s="50" t="e">
        <f t="shared" si="5"/>
        <v>#N/A</v>
      </c>
      <c r="AR8" s="50" t="e">
        <f t="shared" si="6"/>
        <v>#N/A</v>
      </c>
      <c r="AS8" s="50" t="e">
        <f t="shared" si="7"/>
        <v>#N/A</v>
      </c>
      <c r="AT8" s="50" t="e">
        <f t="shared" si="8"/>
        <v>#N/A</v>
      </c>
      <c r="AX8" t="s">
        <v>3659</v>
      </c>
      <c r="AY8" t="s">
        <v>3660</v>
      </c>
      <c r="AZ8" t="s">
        <v>3674</v>
      </c>
    </row>
    <row r="9" spans="1:52">
      <c r="A9" s="58" t="str">
        <f t="shared" si="10"/>
        <v/>
      </c>
      <c r="B9" s="46"/>
      <c r="C9" s="46"/>
      <c r="D9" s="46"/>
      <c r="E9" s="46"/>
      <c r="F9" s="46"/>
      <c r="G9" s="10"/>
      <c r="H9" s="10">
        <f>$F9*C9*$E9/100</f>
        <v>0</v>
      </c>
      <c r="I9" s="10">
        <f t="shared" si="11"/>
        <v>0</v>
      </c>
      <c r="J9" s="57">
        <f t="shared" si="12"/>
        <v>0</v>
      </c>
      <c r="AE9" s="49" t="str">
        <f t="shared" si="9"/>
        <v/>
      </c>
      <c r="AG9" s="66"/>
      <c r="AH9" s="66"/>
      <c r="AI9" s="66"/>
      <c r="AJ9" s="66"/>
      <c r="AL9" s="50" t="e">
        <f t="shared" si="0"/>
        <v>#N/A</v>
      </c>
      <c r="AM9" s="50" t="e">
        <f t="shared" si="1"/>
        <v>#N/A</v>
      </c>
      <c r="AN9" s="50" t="e">
        <f t="shared" si="2"/>
        <v>#N/A</v>
      </c>
      <c r="AO9" s="50" t="e">
        <f t="shared" si="3"/>
        <v>#N/A</v>
      </c>
      <c r="AP9" s="50" t="e">
        <f t="shared" si="4"/>
        <v>#N/A</v>
      </c>
      <c r="AQ9" s="50" t="e">
        <f t="shared" si="5"/>
        <v>#N/A</v>
      </c>
      <c r="AR9" s="50" t="e">
        <f t="shared" si="6"/>
        <v>#N/A</v>
      </c>
      <c r="AS9" s="50" t="e">
        <f t="shared" si="7"/>
        <v>#N/A</v>
      </c>
      <c r="AT9" s="50" t="e">
        <f t="shared" si="8"/>
        <v>#N/A</v>
      </c>
    </row>
    <row r="10" spans="1:52">
      <c r="A10" s="58" t="str">
        <f t="shared" si="10"/>
        <v/>
      </c>
      <c r="B10" s="46"/>
      <c r="C10" s="46"/>
      <c r="D10" s="46"/>
      <c r="E10" s="46"/>
      <c r="F10" s="46"/>
      <c r="G10" s="10"/>
      <c r="H10" s="10">
        <f>$F10*C10*$E10/100</f>
        <v>0</v>
      </c>
      <c r="I10" s="10">
        <f t="shared" si="11"/>
        <v>0</v>
      </c>
      <c r="J10" s="57">
        <f t="shared" si="12"/>
        <v>0</v>
      </c>
      <c r="AE10" s="49" t="str">
        <f t="shared" si="9"/>
        <v/>
      </c>
      <c r="AG10" s="66"/>
      <c r="AH10" s="66"/>
      <c r="AI10" s="66"/>
      <c r="AJ10" s="66"/>
      <c r="AL10" s="50" t="e">
        <f t="shared" si="0"/>
        <v>#N/A</v>
      </c>
      <c r="AM10" s="50" t="e">
        <f t="shared" si="1"/>
        <v>#N/A</v>
      </c>
      <c r="AN10" s="50" t="e">
        <f t="shared" si="2"/>
        <v>#N/A</v>
      </c>
      <c r="AO10" s="50" t="e">
        <f t="shared" si="3"/>
        <v>#N/A</v>
      </c>
      <c r="AP10" s="50" t="e">
        <f t="shared" si="4"/>
        <v>#N/A</v>
      </c>
      <c r="AQ10" s="50" t="e">
        <f t="shared" si="5"/>
        <v>#N/A</v>
      </c>
      <c r="AR10" s="50" t="e">
        <f t="shared" si="6"/>
        <v>#N/A</v>
      </c>
      <c r="AS10" s="50" t="e">
        <f t="shared" si="7"/>
        <v>#N/A</v>
      </c>
      <c r="AT10" s="50" t="e">
        <f t="shared" si="8"/>
        <v>#N/A</v>
      </c>
    </row>
    <row r="11" spans="1:52">
      <c r="A11" s="58" t="str">
        <f t="shared" si="10"/>
        <v/>
      </c>
      <c r="B11" s="46"/>
      <c r="C11" s="46"/>
      <c r="D11" s="46"/>
      <c r="E11" s="46"/>
      <c r="F11" s="46"/>
      <c r="G11" s="10"/>
      <c r="H11" s="10">
        <f t="shared" si="11"/>
        <v>0</v>
      </c>
      <c r="I11" s="10">
        <f t="shared" si="11"/>
        <v>0</v>
      </c>
      <c r="J11" s="57">
        <f t="shared" si="12"/>
        <v>0</v>
      </c>
      <c r="AE11" s="49" t="str">
        <f t="shared" si="9"/>
        <v/>
      </c>
      <c r="AG11" s="66"/>
      <c r="AH11" s="66"/>
      <c r="AI11" s="66"/>
      <c r="AJ11" s="66"/>
      <c r="AL11" s="50" t="e">
        <f t="shared" si="0"/>
        <v>#N/A</v>
      </c>
      <c r="AM11" s="50" t="e">
        <f t="shared" si="1"/>
        <v>#N/A</v>
      </c>
      <c r="AN11" s="50" t="e">
        <f t="shared" si="2"/>
        <v>#N/A</v>
      </c>
      <c r="AO11" s="50" t="e">
        <f t="shared" si="3"/>
        <v>#N/A</v>
      </c>
      <c r="AP11" s="50" t="e">
        <f t="shared" si="4"/>
        <v>#N/A</v>
      </c>
      <c r="AQ11" s="50" t="e">
        <f t="shared" si="5"/>
        <v>#N/A</v>
      </c>
      <c r="AR11" s="50" t="e">
        <f t="shared" si="6"/>
        <v>#N/A</v>
      </c>
      <c r="AS11" s="50" t="e">
        <f t="shared" si="7"/>
        <v>#N/A</v>
      </c>
      <c r="AT11" s="50" t="e">
        <f t="shared" si="8"/>
        <v>#N/A</v>
      </c>
    </row>
    <row r="12" spans="1:52">
      <c r="A12" s="58" t="str">
        <f t="shared" si="10"/>
        <v/>
      </c>
      <c r="B12" s="46"/>
      <c r="C12" s="46"/>
      <c r="D12" s="46"/>
      <c r="E12" s="46"/>
      <c r="F12" s="46"/>
      <c r="G12" s="10"/>
      <c r="H12" s="10">
        <f t="shared" si="11"/>
        <v>0</v>
      </c>
      <c r="I12" s="10">
        <f t="shared" si="11"/>
        <v>0</v>
      </c>
      <c r="J12" s="57">
        <f t="shared" si="12"/>
        <v>0</v>
      </c>
      <c r="AE12" s="49" t="str">
        <f t="shared" si="9"/>
        <v/>
      </c>
      <c r="AF12" s="15"/>
      <c r="AG12" s="66"/>
      <c r="AH12" s="66"/>
      <c r="AI12" s="66"/>
      <c r="AJ12" s="66"/>
      <c r="AL12" s="50" t="e">
        <f t="shared" si="0"/>
        <v>#N/A</v>
      </c>
      <c r="AM12" s="50" t="e">
        <f t="shared" si="1"/>
        <v>#N/A</v>
      </c>
      <c r="AN12" s="50" t="e">
        <f t="shared" si="2"/>
        <v>#N/A</v>
      </c>
      <c r="AO12" s="50" t="e">
        <f t="shared" si="3"/>
        <v>#N/A</v>
      </c>
      <c r="AP12" s="50" t="e">
        <f t="shared" si="4"/>
        <v>#N/A</v>
      </c>
      <c r="AQ12" s="50" t="e">
        <f t="shared" si="5"/>
        <v>#N/A</v>
      </c>
      <c r="AR12" s="50" t="e">
        <f t="shared" si="6"/>
        <v>#N/A</v>
      </c>
      <c r="AS12" s="50" t="e">
        <f t="shared" si="7"/>
        <v>#N/A</v>
      </c>
      <c r="AT12" s="50" t="e">
        <f t="shared" si="8"/>
        <v>#N/A</v>
      </c>
    </row>
    <row r="13" spans="1:52">
      <c r="A13" s="58" t="str">
        <f t="shared" si="10"/>
        <v/>
      </c>
      <c r="B13" s="46"/>
      <c r="C13" s="46"/>
      <c r="D13" s="46"/>
      <c r="E13" s="46"/>
      <c r="F13" s="46"/>
      <c r="G13" s="10"/>
      <c r="H13" s="10">
        <f t="shared" si="11"/>
        <v>0</v>
      </c>
      <c r="I13" s="10">
        <f t="shared" si="11"/>
        <v>0</v>
      </c>
      <c r="J13" s="57">
        <f t="shared" si="12"/>
        <v>0</v>
      </c>
      <c r="AE13" s="49" t="str">
        <f t="shared" ref="AE13:AE68" si="13">IF(AF13 &lt;&gt; "", AE12+1, "")</f>
        <v/>
      </c>
      <c r="AF13" s="15"/>
      <c r="AG13" s="66"/>
      <c r="AH13" s="66"/>
      <c r="AI13" s="66"/>
      <c r="AJ13" s="66"/>
      <c r="AL13" s="50" t="e">
        <f t="shared" ref="AL13:AL66" si="14">IF(AND(NOT(ISBLANK($AI13)), $AI13&lt;$AY$2,  $AJ13&lt;$AY$6), $AH13,$AK$1)</f>
        <v>#N/A</v>
      </c>
      <c r="AM13" s="50" t="e">
        <f t="shared" si="1"/>
        <v>#N/A</v>
      </c>
      <c r="AN13" s="50" t="e">
        <f t="shared" si="2"/>
        <v>#N/A</v>
      </c>
      <c r="AO13" s="50" t="e">
        <f t="shared" si="3"/>
        <v>#N/A</v>
      </c>
      <c r="AP13" s="50" t="e">
        <f t="shared" si="4"/>
        <v>#N/A</v>
      </c>
      <c r="AQ13" s="50" t="e">
        <f t="shared" si="5"/>
        <v>#N/A</v>
      </c>
      <c r="AR13" s="50" t="e">
        <f t="shared" ref="AR13" si="15">IF(AND($AI13&gt;=$AY$3,  $AJ13&lt;$AY$6), $AH13,$AK$1)</f>
        <v>#N/A</v>
      </c>
      <c r="AS13" s="50" t="e">
        <f t="shared" si="7"/>
        <v>#N/A</v>
      </c>
      <c r="AT13" s="50" t="e">
        <f t="shared" si="8"/>
        <v>#N/A</v>
      </c>
    </row>
    <row r="14" spans="1:52">
      <c r="A14" s="58" t="str">
        <f t="shared" si="10"/>
        <v/>
      </c>
      <c r="B14" s="46"/>
      <c r="C14" s="46"/>
      <c r="D14" s="46"/>
      <c r="E14" s="46"/>
      <c r="F14" s="46"/>
      <c r="G14" s="10"/>
      <c r="H14" s="10">
        <f t="shared" si="11"/>
        <v>0</v>
      </c>
      <c r="I14" s="10">
        <f t="shared" si="11"/>
        <v>0</v>
      </c>
      <c r="J14" s="57">
        <f t="shared" si="12"/>
        <v>0</v>
      </c>
      <c r="AE14" s="49" t="str">
        <f t="shared" si="13"/>
        <v/>
      </c>
      <c r="AF14" s="15"/>
      <c r="AG14" s="66"/>
      <c r="AH14" s="66"/>
      <c r="AI14" s="66"/>
      <c r="AJ14" s="66"/>
      <c r="AL14" s="50" t="e">
        <f t="shared" si="14"/>
        <v>#N/A</v>
      </c>
      <c r="AM14" s="50" t="e">
        <f t="shared" ref="AM14:AM77" si="16">IF(AND($AI14&lt;$AY$2,  $AJ14&gt;=$AY$6, $AJ14&lt;$AY$7), $AH14,$AK$1)</f>
        <v>#N/A</v>
      </c>
      <c r="AN14" s="50" t="e">
        <f t="shared" ref="AN14:AN77" si="17">IF(AND($AI14&lt;$AY$2,  $AJ14&gt;=$AY$7), $AH14,$AK$1)</f>
        <v>#N/A</v>
      </c>
      <c r="AO14" s="50" t="e">
        <f t="shared" ref="AO14:AO77" si="18">IF(AND($AI14&gt;=$AY$2, $AI14&lt;$AY$3,  $AJ14&lt;$AY$6), $AH14,$AK$1)</f>
        <v>#N/A</v>
      </c>
      <c r="AP14" s="50" t="e">
        <f t="shared" ref="AP14:AP77" si="19">IF(AND($AI14&gt;=$AY$2, $AI14&lt;$AY$3,  $AJ14&gt;=$AY$6, $AJ14&lt;$AY$7), $AH14,$AK$1)</f>
        <v>#N/A</v>
      </c>
      <c r="AQ14" s="50" t="e">
        <f t="shared" ref="AQ14:AQ77" si="20">IF(AND($AI14&gt;=$AY$2, $AI14&lt;$AY$3,  $AJ14&gt;=$AY$7), $AH14,$AK$1)</f>
        <v>#N/A</v>
      </c>
      <c r="AR14" s="50" t="e">
        <f t="shared" ref="AR14:AR77" si="21">IF(AND($AI14&gt;=$AY$3,  $AJ14&lt;$AY$6), $AH14,$AK$1)</f>
        <v>#N/A</v>
      </c>
      <c r="AS14" s="50" t="e">
        <f t="shared" si="7"/>
        <v>#N/A</v>
      </c>
      <c r="AT14" s="50" t="e">
        <f t="shared" ref="AT14:AT77" si="22">IF(AND($AI14&gt;=$AY$3, $AJ14&gt;=$AY$7), $AH14,$AK$1)</f>
        <v>#N/A</v>
      </c>
    </row>
    <row r="15" spans="1:52">
      <c r="A15" s="58" t="str">
        <f t="shared" si="10"/>
        <v/>
      </c>
      <c r="B15" s="46"/>
      <c r="C15" s="46"/>
      <c r="D15" s="46"/>
      <c r="E15" s="46"/>
      <c r="F15" s="46"/>
      <c r="G15" s="10"/>
      <c r="H15" s="10">
        <f t="shared" si="11"/>
        <v>0</v>
      </c>
      <c r="I15" s="10">
        <f t="shared" si="11"/>
        <v>0</v>
      </c>
      <c r="J15" s="57">
        <f t="shared" si="12"/>
        <v>0</v>
      </c>
      <c r="AE15" s="49" t="str">
        <f t="shared" si="13"/>
        <v/>
      </c>
      <c r="AF15" s="15"/>
      <c r="AG15" s="66"/>
      <c r="AH15" s="66"/>
      <c r="AI15" s="66"/>
      <c r="AJ15" s="66"/>
      <c r="AL15" s="50" t="e">
        <f t="shared" si="14"/>
        <v>#N/A</v>
      </c>
      <c r="AM15" s="50" t="e">
        <f t="shared" si="16"/>
        <v>#N/A</v>
      </c>
      <c r="AN15" s="50" t="e">
        <f t="shared" si="17"/>
        <v>#N/A</v>
      </c>
      <c r="AO15" s="50" t="e">
        <f t="shared" si="18"/>
        <v>#N/A</v>
      </c>
      <c r="AP15" s="50" t="e">
        <f t="shared" si="19"/>
        <v>#N/A</v>
      </c>
      <c r="AQ15" s="50" t="e">
        <f t="shared" si="20"/>
        <v>#N/A</v>
      </c>
      <c r="AR15" s="50" t="e">
        <f t="shared" si="21"/>
        <v>#N/A</v>
      </c>
      <c r="AS15" s="50" t="e">
        <f t="shared" ref="AS15:AS77" si="23">IF(AND($AI15&gt;=$AY$3,  $AJ15&gt;=$AY$6, $AJ15&lt;$AY$7), $AH15,$AK$1)</f>
        <v>#N/A</v>
      </c>
      <c r="AT15" s="50" t="e">
        <f t="shared" si="22"/>
        <v>#N/A</v>
      </c>
    </row>
    <row r="16" spans="1:52">
      <c r="A16" s="58" t="str">
        <f t="shared" si="10"/>
        <v/>
      </c>
      <c r="B16" s="46"/>
      <c r="C16" s="46"/>
      <c r="D16" s="46"/>
      <c r="E16" s="46"/>
      <c r="F16" s="46"/>
      <c r="G16" s="10"/>
      <c r="H16" s="10">
        <f t="shared" si="11"/>
        <v>0</v>
      </c>
      <c r="I16" s="10">
        <f t="shared" si="11"/>
        <v>0</v>
      </c>
      <c r="J16" s="57">
        <f t="shared" si="12"/>
        <v>0</v>
      </c>
      <c r="AE16" s="49" t="str">
        <f t="shared" si="13"/>
        <v/>
      </c>
      <c r="AF16" s="15"/>
      <c r="AG16" s="66"/>
      <c r="AH16" s="66"/>
      <c r="AI16" s="66"/>
      <c r="AJ16" s="66"/>
      <c r="AL16" s="50" t="e">
        <f t="shared" si="14"/>
        <v>#N/A</v>
      </c>
      <c r="AM16" s="50" t="e">
        <f t="shared" si="16"/>
        <v>#N/A</v>
      </c>
      <c r="AN16" s="50" t="e">
        <f t="shared" si="17"/>
        <v>#N/A</v>
      </c>
      <c r="AO16" s="50" t="e">
        <f t="shared" si="18"/>
        <v>#N/A</v>
      </c>
      <c r="AP16" s="50" t="e">
        <f t="shared" si="19"/>
        <v>#N/A</v>
      </c>
      <c r="AQ16" s="50" t="e">
        <f t="shared" si="20"/>
        <v>#N/A</v>
      </c>
      <c r="AR16" s="50" t="e">
        <f t="shared" si="21"/>
        <v>#N/A</v>
      </c>
      <c r="AS16" s="50" t="e">
        <f t="shared" si="23"/>
        <v>#N/A</v>
      </c>
      <c r="AT16" s="50" t="e">
        <f t="shared" si="22"/>
        <v>#N/A</v>
      </c>
    </row>
    <row r="17" spans="1:46">
      <c r="A17" s="58" t="str">
        <f t="shared" si="10"/>
        <v/>
      </c>
      <c r="B17" s="46"/>
      <c r="C17" s="46"/>
      <c r="D17" s="46"/>
      <c r="E17" s="46"/>
      <c r="F17" s="46"/>
      <c r="G17" s="10"/>
      <c r="H17" s="10">
        <f t="shared" si="11"/>
        <v>0</v>
      </c>
      <c r="I17" s="10">
        <f t="shared" si="11"/>
        <v>0</v>
      </c>
      <c r="J17" s="57">
        <f t="shared" si="12"/>
        <v>0</v>
      </c>
      <c r="AE17" s="49" t="str">
        <f t="shared" si="13"/>
        <v/>
      </c>
      <c r="AF17" s="15"/>
      <c r="AG17" s="66"/>
      <c r="AH17" s="66"/>
      <c r="AI17" s="66"/>
      <c r="AJ17" s="66"/>
      <c r="AL17" s="50" t="e">
        <f t="shared" si="14"/>
        <v>#N/A</v>
      </c>
      <c r="AM17" s="50" t="e">
        <f t="shared" si="16"/>
        <v>#N/A</v>
      </c>
      <c r="AN17" s="50" t="e">
        <f t="shared" si="17"/>
        <v>#N/A</v>
      </c>
      <c r="AO17" s="50" t="e">
        <f t="shared" si="18"/>
        <v>#N/A</v>
      </c>
      <c r="AP17" s="50" t="e">
        <f t="shared" si="19"/>
        <v>#N/A</v>
      </c>
      <c r="AQ17" s="50" t="e">
        <f t="shared" si="20"/>
        <v>#N/A</v>
      </c>
      <c r="AR17" s="50" t="e">
        <f t="shared" si="21"/>
        <v>#N/A</v>
      </c>
      <c r="AS17" s="50" t="e">
        <f t="shared" si="23"/>
        <v>#N/A</v>
      </c>
      <c r="AT17" s="50" t="e">
        <f t="shared" si="22"/>
        <v>#N/A</v>
      </c>
    </row>
    <row r="18" spans="1:46">
      <c r="A18" s="58" t="str">
        <f t="shared" si="10"/>
        <v/>
      </c>
      <c r="B18" s="46"/>
      <c r="C18" s="46"/>
      <c r="D18" s="46"/>
      <c r="E18" s="46"/>
      <c r="F18" s="46"/>
      <c r="G18" s="10"/>
      <c r="H18" s="10">
        <f t="shared" si="11"/>
        <v>0</v>
      </c>
      <c r="I18" s="10">
        <f t="shared" si="11"/>
        <v>0</v>
      </c>
      <c r="J18" s="57">
        <f t="shared" si="12"/>
        <v>0</v>
      </c>
      <c r="AB18" s="5"/>
      <c r="AE18" s="49" t="str">
        <f t="shared" si="13"/>
        <v/>
      </c>
      <c r="AF18" s="15"/>
      <c r="AG18" s="66"/>
      <c r="AH18" s="66"/>
      <c r="AI18" s="66"/>
      <c r="AJ18" s="66"/>
      <c r="AL18" s="50" t="e">
        <f t="shared" si="14"/>
        <v>#N/A</v>
      </c>
      <c r="AM18" s="50" t="e">
        <f t="shared" si="16"/>
        <v>#N/A</v>
      </c>
      <c r="AN18" s="50" t="e">
        <f t="shared" si="17"/>
        <v>#N/A</v>
      </c>
      <c r="AO18" s="50" t="e">
        <f t="shared" si="18"/>
        <v>#N/A</v>
      </c>
      <c r="AP18" s="50" t="e">
        <f t="shared" si="19"/>
        <v>#N/A</v>
      </c>
      <c r="AQ18" s="50" t="e">
        <f t="shared" si="20"/>
        <v>#N/A</v>
      </c>
      <c r="AR18" s="50" t="e">
        <f t="shared" si="21"/>
        <v>#N/A</v>
      </c>
      <c r="AS18" s="50" t="e">
        <f t="shared" si="23"/>
        <v>#N/A</v>
      </c>
      <c r="AT18" s="50" t="e">
        <f t="shared" si="22"/>
        <v>#N/A</v>
      </c>
    </row>
    <row r="19" spans="1:46">
      <c r="A19" s="56"/>
      <c r="B19" s="59"/>
      <c r="C19" s="59"/>
      <c r="D19" s="59"/>
      <c r="E19" s="59"/>
      <c r="F19" s="59"/>
      <c r="G19" s="10"/>
      <c r="H19" s="10"/>
      <c r="I19" s="10"/>
      <c r="J19" s="57"/>
      <c r="AB19" s="5"/>
      <c r="AE19" s="49" t="str">
        <f t="shared" si="13"/>
        <v/>
      </c>
      <c r="AF19" s="15"/>
      <c r="AG19" s="66"/>
      <c r="AH19" s="66"/>
      <c r="AI19" s="66"/>
      <c r="AJ19" s="66"/>
      <c r="AL19" s="50" t="e">
        <f t="shared" si="14"/>
        <v>#N/A</v>
      </c>
      <c r="AM19" s="50" t="e">
        <f t="shared" si="16"/>
        <v>#N/A</v>
      </c>
      <c r="AN19" s="50" t="e">
        <f t="shared" si="17"/>
        <v>#N/A</v>
      </c>
      <c r="AO19" s="50" t="e">
        <f t="shared" si="18"/>
        <v>#N/A</v>
      </c>
      <c r="AP19" s="50" t="e">
        <f t="shared" si="19"/>
        <v>#N/A</v>
      </c>
      <c r="AQ19" s="50" t="e">
        <f t="shared" si="20"/>
        <v>#N/A</v>
      </c>
      <c r="AR19" s="50" t="e">
        <f t="shared" si="21"/>
        <v>#N/A</v>
      </c>
      <c r="AS19" s="50" t="e">
        <f t="shared" si="23"/>
        <v>#N/A</v>
      </c>
      <c r="AT19" s="50" t="e">
        <f t="shared" si="22"/>
        <v>#N/A</v>
      </c>
    </row>
    <row r="20" spans="1:46">
      <c r="A20" s="56"/>
      <c r="B20" s="59"/>
      <c r="C20" s="59"/>
      <c r="D20" s="59"/>
      <c r="E20" s="59"/>
      <c r="F20" s="59"/>
      <c r="G20" s="10"/>
      <c r="H20" s="10"/>
      <c r="I20" s="10"/>
      <c r="J20" s="57"/>
      <c r="AB20" s="5"/>
      <c r="AE20" s="49" t="str">
        <f t="shared" si="13"/>
        <v/>
      </c>
      <c r="AF20" s="15"/>
      <c r="AG20" s="66"/>
      <c r="AH20" s="66"/>
      <c r="AI20" s="66"/>
      <c r="AJ20" s="66"/>
      <c r="AL20" s="50" t="e">
        <f t="shared" si="14"/>
        <v>#N/A</v>
      </c>
      <c r="AM20" s="50" t="e">
        <f t="shared" si="16"/>
        <v>#N/A</v>
      </c>
      <c r="AN20" s="50" t="e">
        <f t="shared" si="17"/>
        <v>#N/A</v>
      </c>
      <c r="AO20" s="50" t="e">
        <f t="shared" si="18"/>
        <v>#N/A</v>
      </c>
      <c r="AP20" s="50" t="e">
        <f t="shared" si="19"/>
        <v>#N/A</v>
      </c>
      <c r="AQ20" s="50" t="e">
        <f t="shared" si="20"/>
        <v>#N/A</v>
      </c>
      <c r="AR20" s="50" t="e">
        <f t="shared" si="21"/>
        <v>#N/A</v>
      </c>
      <c r="AS20" s="50" t="e">
        <f t="shared" si="23"/>
        <v>#N/A</v>
      </c>
      <c r="AT20" s="50" t="e">
        <f t="shared" si="22"/>
        <v>#N/A</v>
      </c>
    </row>
    <row r="21" spans="1:46">
      <c r="A21" s="56"/>
      <c r="B21" s="10"/>
      <c r="C21" s="59"/>
      <c r="D21" s="59"/>
      <c r="E21" s="59"/>
      <c r="F21" s="59"/>
      <c r="G21" s="10"/>
      <c r="H21" s="10"/>
      <c r="I21" s="10"/>
      <c r="J21" s="57"/>
      <c r="AE21" s="49" t="str">
        <f t="shared" si="13"/>
        <v/>
      </c>
      <c r="AF21" s="15"/>
      <c r="AG21" s="66"/>
      <c r="AH21" s="66"/>
      <c r="AI21" s="66"/>
      <c r="AJ21" s="66"/>
      <c r="AL21" s="50" t="e">
        <f t="shared" si="14"/>
        <v>#N/A</v>
      </c>
      <c r="AM21" s="50" t="e">
        <f t="shared" si="16"/>
        <v>#N/A</v>
      </c>
      <c r="AN21" s="50" t="e">
        <f t="shared" si="17"/>
        <v>#N/A</v>
      </c>
      <c r="AO21" s="50" t="e">
        <f t="shared" si="18"/>
        <v>#N/A</v>
      </c>
      <c r="AP21" s="50" t="e">
        <f t="shared" si="19"/>
        <v>#N/A</v>
      </c>
      <c r="AQ21" s="50" t="e">
        <f t="shared" si="20"/>
        <v>#N/A</v>
      </c>
      <c r="AR21" s="50" t="e">
        <f t="shared" si="21"/>
        <v>#N/A</v>
      </c>
      <c r="AS21" s="50" t="e">
        <f t="shared" si="23"/>
        <v>#N/A</v>
      </c>
      <c r="AT21" s="50" t="e">
        <f t="shared" si="22"/>
        <v>#N/A</v>
      </c>
    </row>
    <row r="22" spans="1:46">
      <c r="A22" s="60"/>
      <c r="B22" s="61"/>
      <c r="C22" s="62"/>
      <c r="D22" s="62"/>
      <c r="E22" s="62"/>
      <c r="F22" s="62"/>
      <c r="G22" s="61" t="s">
        <v>3675</v>
      </c>
      <c r="H22" s="61" t="e">
        <f>IF($C$46,SUM(H7:H18)/SUM(J7:J18)*100,NA())</f>
        <v>#N/A</v>
      </c>
      <c r="I22" s="61" t="e">
        <f>IF($C$46,SUM(I7:I18)/SUM(J7:J18)*100,NA())</f>
        <v>#N/A</v>
      </c>
      <c r="J22" s="63" t="s">
        <v>3668</v>
      </c>
      <c r="AE22" s="49" t="str">
        <f t="shared" si="13"/>
        <v/>
      </c>
      <c r="AF22" s="15"/>
      <c r="AG22" s="66"/>
      <c r="AH22" s="66"/>
      <c r="AI22" s="66"/>
      <c r="AJ22" s="66"/>
      <c r="AL22" s="50" t="e">
        <f t="shared" si="14"/>
        <v>#N/A</v>
      </c>
      <c r="AM22" s="50" t="e">
        <f t="shared" si="16"/>
        <v>#N/A</v>
      </c>
      <c r="AN22" s="50" t="e">
        <f t="shared" si="17"/>
        <v>#N/A</v>
      </c>
      <c r="AO22" s="50" t="e">
        <f t="shared" si="18"/>
        <v>#N/A</v>
      </c>
      <c r="AP22" s="50" t="e">
        <f t="shared" si="19"/>
        <v>#N/A</v>
      </c>
      <c r="AQ22" s="50" t="e">
        <f t="shared" si="20"/>
        <v>#N/A</v>
      </c>
      <c r="AR22" s="50" t="e">
        <f t="shared" si="21"/>
        <v>#N/A</v>
      </c>
      <c r="AS22" s="50" t="e">
        <f t="shared" si="23"/>
        <v>#N/A</v>
      </c>
      <c r="AT22" s="50" t="e">
        <f t="shared" si="22"/>
        <v>#N/A</v>
      </c>
    </row>
    <row r="23" spans="1:46">
      <c r="A23" s="10"/>
      <c r="B23" s="51"/>
      <c r="C23" s="59"/>
      <c r="D23" s="59"/>
      <c r="E23" s="59"/>
      <c r="F23" s="59"/>
      <c r="G23" s="10"/>
      <c r="H23" s="10"/>
      <c r="I23" s="10"/>
      <c r="J23" s="10"/>
      <c r="AE23" s="49" t="str">
        <f t="shared" si="13"/>
        <v/>
      </c>
      <c r="AF23" s="15"/>
      <c r="AG23" s="66"/>
      <c r="AH23" s="66"/>
      <c r="AI23" s="66"/>
      <c r="AJ23" s="66"/>
      <c r="AL23" s="50" t="e">
        <f t="shared" si="14"/>
        <v>#N/A</v>
      </c>
      <c r="AM23" s="50" t="e">
        <f t="shared" si="16"/>
        <v>#N/A</v>
      </c>
      <c r="AN23" s="50" t="e">
        <f t="shared" si="17"/>
        <v>#N/A</v>
      </c>
      <c r="AO23" s="50" t="e">
        <f t="shared" si="18"/>
        <v>#N/A</v>
      </c>
      <c r="AP23" s="50" t="e">
        <f t="shared" si="19"/>
        <v>#N/A</v>
      </c>
      <c r="AQ23" s="50" t="e">
        <f t="shared" si="20"/>
        <v>#N/A</v>
      </c>
      <c r="AR23" s="50" t="e">
        <f t="shared" si="21"/>
        <v>#N/A</v>
      </c>
      <c r="AS23" s="50" t="e">
        <f t="shared" si="23"/>
        <v>#N/A</v>
      </c>
      <c r="AT23" s="50" t="e">
        <f t="shared" si="22"/>
        <v>#N/A</v>
      </c>
    </row>
    <row r="24" spans="1:46">
      <c r="A24" s="52"/>
      <c r="B24" s="53" t="s">
        <v>3676</v>
      </c>
      <c r="C24" s="54" t="s">
        <v>3662</v>
      </c>
      <c r="D24" s="54" t="s">
        <v>3663</v>
      </c>
      <c r="E24" s="54" t="s">
        <v>3664</v>
      </c>
      <c r="F24" s="54" t="s">
        <v>3665</v>
      </c>
      <c r="G24" s="54"/>
      <c r="H24" s="54" t="s">
        <v>3666</v>
      </c>
      <c r="I24" s="54"/>
      <c r="J24" s="55"/>
      <c r="AE24" s="49" t="str">
        <f t="shared" si="13"/>
        <v/>
      </c>
      <c r="AF24" s="15"/>
      <c r="AG24" s="66"/>
      <c r="AH24" s="66"/>
      <c r="AI24" s="66"/>
      <c r="AJ24" s="66"/>
      <c r="AL24" s="50" t="e">
        <f t="shared" si="14"/>
        <v>#N/A</v>
      </c>
      <c r="AM24" s="50" t="e">
        <f t="shared" si="16"/>
        <v>#N/A</v>
      </c>
      <c r="AN24" s="50" t="e">
        <f t="shared" si="17"/>
        <v>#N/A</v>
      </c>
      <c r="AO24" s="50" t="e">
        <f t="shared" si="18"/>
        <v>#N/A</v>
      </c>
      <c r="AP24" s="50" t="e">
        <f t="shared" si="19"/>
        <v>#N/A</v>
      </c>
      <c r="AQ24" s="50" t="e">
        <f t="shared" si="20"/>
        <v>#N/A</v>
      </c>
      <c r="AR24" s="50" t="e">
        <f t="shared" si="21"/>
        <v>#N/A</v>
      </c>
      <c r="AS24" s="50" t="e">
        <f t="shared" si="23"/>
        <v>#N/A</v>
      </c>
      <c r="AT24" s="50" t="e">
        <f t="shared" si="22"/>
        <v>#N/A</v>
      </c>
    </row>
    <row r="25" spans="1:46">
      <c r="A25" s="56"/>
      <c r="B25" s="10" t="s">
        <v>3667</v>
      </c>
      <c r="C25" s="10" t="s">
        <v>3668</v>
      </c>
      <c r="D25" s="10" t="s">
        <v>3668</v>
      </c>
      <c r="E25" s="10" t="s">
        <v>3669</v>
      </c>
      <c r="F25" s="10" t="s">
        <v>3670</v>
      </c>
      <c r="G25" s="10"/>
      <c r="H25" s="10" t="s">
        <v>3671</v>
      </c>
      <c r="I25" s="10" t="s">
        <v>3672</v>
      </c>
      <c r="J25" s="57" t="s">
        <v>3670</v>
      </c>
      <c r="AE25" s="49" t="str">
        <f t="shared" si="13"/>
        <v/>
      </c>
      <c r="AF25" s="15"/>
      <c r="AG25" s="66"/>
      <c r="AH25" s="66"/>
      <c r="AI25" s="66"/>
      <c r="AJ25" s="66"/>
      <c r="AL25" s="50" t="e">
        <f t="shared" si="14"/>
        <v>#N/A</v>
      </c>
      <c r="AM25" s="50" t="e">
        <f t="shared" si="16"/>
        <v>#N/A</v>
      </c>
      <c r="AN25" s="50" t="e">
        <f t="shared" si="17"/>
        <v>#N/A</v>
      </c>
      <c r="AO25" s="50" t="e">
        <f t="shared" si="18"/>
        <v>#N/A</v>
      </c>
      <c r="AP25" s="50" t="e">
        <f t="shared" si="19"/>
        <v>#N/A</v>
      </c>
      <c r="AQ25" s="50" t="e">
        <f t="shared" si="20"/>
        <v>#N/A</v>
      </c>
      <c r="AR25" s="50" t="e">
        <f t="shared" si="21"/>
        <v>#N/A</v>
      </c>
      <c r="AS25" s="50" t="e">
        <f t="shared" si="23"/>
        <v>#N/A</v>
      </c>
      <c r="AT25" s="50" t="e">
        <f t="shared" si="22"/>
        <v>#N/A</v>
      </c>
    </row>
    <row r="26" spans="1:46">
      <c r="A26" s="58">
        <f>IF(B26 &lt;&gt; "", 1, "")</f>
        <v>1</v>
      </c>
      <c r="B26" t="s">
        <v>3747</v>
      </c>
      <c r="C26" s="66">
        <v>2.8571428571428572</v>
      </c>
      <c r="D26" s="66">
        <v>32.857142857142854</v>
      </c>
      <c r="E26" s="46">
        <v>1</v>
      </c>
      <c r="F26" s="46">
        <v>350</v>
      </c>
      <c r="G26" s="10"/>
      <c r="H26" s="10">
        <f>$F26*C26*$E26/100</f>
        <v>10</v>
      </c>
      <c r="I26" s="10">
        <f>$F26*D26*$E26/100</f>
        <v>114.99999999999999</v>
      </c>
      <c r="J26" s="57">
        <f>E26*F26</f>
        <v>350</v>
      </c>
      <c r="AE26" s="49" t="str">
        <f t="shared" si="13"/>
        <v/>
      </c>
      <c r="AF26" s="15"/>
      <c r="AG26" s="66"/>
      <c r="AH26" s="66"/>
      <c r="AI26" s="66"/>
      <c r="AJ26" s="66"/>
      <c r="AL26" s="50" t="e">
        <f t="shared" si="14"/>
        <v>#N/A</v>
      </c>
      <c r="AM26" s="50" t="e">
        <f t="shared" si="16"/>
        <v>#N/A</v>
      </c>
      <c r="AN26" s="50" t="e">
        <f t="shared" si="17"/>
        <v>#N/A</v>
      </c>
      <c r="AO26" s="50" t="e">
        <f t="shared" si="18"/>
        <v>#N/A</v>
      </c>
      <c r="AP26" s="50" t="e">
        <f t="shared" si="19"/>
        <v>#N/A</v>
      </c>
      <c r="AQ26" s="50" t="e">
        <f t="shared" si="20"/>
        <v>#N/A</v>
      </c>
      <c r="AR26" s="50" t="e">
        <f t="shared" si="21"/>
        <v>#N/A</v>
      </c>
      <c r="AS26" s="50" t="e">
        <f t="shared" si="23"/>
        <v>#N/A</v>
      </c>
      <c r="AT26" s="50" t="e">
        <f t="shared" si="22"/>
        <v>#N/A</v>
      </c>
    </row>
    <row r="27" spans="1:46">
      <c r="A27" s="58">
        <f t="shared" ref="A27:A37" si="24">IF(B27 &lt;&gt; "", A26+1, "")</f>
        <v>2</v>
      </c>
      <c r="B27" t="s">
        <v>3748</v>
      </c>
      <c r="C27" s="66">
        <v>12.5</v>
      </c>
      <c r="D27" s="66">
        <v>31.25</v>
      </c>
      <c r="E27" s="46">
        <v>1</v>
      </c>
      <c r="F27" s="46">
        <v>80</v>
      </c>
      <c r="G27" s="10"/>
      <c r="H27" s="10">
        <f>$F27*C27*$E27/100</f>
        <v>10</v>
      </c>
      <c r="I27" s="10">
        <f t="shared" ref="I27:I37" si="25">$F27*D27*$E27/100</f>
        <v>25</v>
      </c>
      <c r="J27" s="57">
        <f t="shared" ref="J27:J37" si="26">E27*F27</f>
        <v>80</v>
      </c>
      <c r="AE27" s="49" t="str">
        <f t="shared" si="13"/>
        <v/>
      </c>
      <c r="AF27" s="15"/>
      <c r="AG27" s="66"/>
      <c r="AH27" s="66"/>
      <c r="AI27" s="66"/>
      <c r="AJ27" s="66"/>
      <c r="AL27" s="50" t="e">
        <f t="shared" si="14"/>
        <v>#N/A</v>
      </c>
      <c r="AM27" s="50" t="e">
        <f t="shared" si="16"/>
        <v>#N/A</v>
      </c>
      <c r="AN27" s="50" t="e">
        <f t="shared" si="17"/>
        <v>#N/A</v>
      </c>
      <c r="AO27" s="50" t="e">
        <f t="shared" si="18"/>
        <v>#N/A</v>
      </c>
      <c r="AP27" s="50" t="e">
        <f t="shared" si="19"/>
        <v>#N/A</v>
      </c>
      <c r="AQ27" s="50" t="e">
        <f t="shared" si="20"/>
        <v>#N/A</v>
      </c>
      <c r="AR27" s="50" t="e">
        <f t="shared" si="21"/>
        <v>#N/A</v>
      </c>
      <c r="AS27" s="50" t="e">
        <f t="shared" si="23"/>
        <v>#N/A</v>
      </c>
      <c r="AT27" s="50" t="e">
        <f t="shared" si="22"/>
        <v>#N/A</v>
      </c>
    </row>
    <row r="28" spans="1:46">
      <c r="A28" s="58">
        <f t="shared" si="24"/>
        <v>3</v>
      </c>
      <c r="B28" t="s">
        <v>2920</v>
      </c>
      <c r="C28" s="66">
        <v>0</v>
      </c>
      <c r="D28" s="66">
        <v>0</v>
      </c>
      <c r="E28" s="46">
        <v>1</v>
      </c>
      <c r="F28" s="46">
        <v>20</v>
      </c>
      <c r="G28" s="10"/>
      <c r="H28" s="10">
        <f>$F28*C28*$E28/100</f>
        <v>0</v>
      </c>
      <c r="I28" s="10">
        <f t="shared" si="25"/>
        <v>0</v>
      </c>
      <c r="J28" s="57">
        <f t="shared" si="26"/>
        <v>20</v>
      </c>
      <c r="AE28" s="49" t="str">
        <f t="shared" si="13"/>
        <v/>
      </c>
      <c r="AF28" s="15"/>
      <c r="AG28" s="66"/>
      <c r="AH28" s="66"/>
      <c r="AI28" s="66"/>
      <c r="AJ28" s="66"/>
      <c r="AL28" s="50" t="e">
        <f t="shared" si="14"/>
        <v>#N/A</v>
      </c>
      <c r="AM28" s="50" t="e">
        <f t="shared" si="16"/>
        <v>#N/A</v>
      </c>
      <c r="AN28" s="50" t="e">
        <f t="shared" si="17"/>
        <v>#N/A</v>
      </c>
      <c r="AO28" s="50" t="e">
        <f t="shared" si="18"/>
        <v>#N/A</v>
      </c>
      <c r="AP28" s="50" t="e">
        <f t="shared" si="19"/>
        <v>#N/A</v>
      </c>
      <c r="AQ28" s="50" t="e">
        <f t="shared" si="20"/>
        <v>#N/A</v>
      </c>
      <c r="AR28" s="50" t="e">
        <f t="shared" si="21"/>
        <v>#N/A</v>
      </c>
      <c r="AS28" s="50" t="e">
        <f t="shared" si="23"/>
        <v>#N/A</v>
      </c>
      <c r="AT28" s="50" t="e">
        <f t="shared" si="22"/>
        <v>#N/A</v>
      </c>
    </row>
    <row r="29" spans="1:46">
      <c r="A29" s="58" t="str">
        <f t="shared" si="24"/>
        <v/>
      </c>
      <c r="B29" s="46"/>
      <c r="C29" s="46"/>
      <c r="D29" s="46"/>
      <c r="E29" s="46"/>
      <c r="F29" s="46"/>
      <c r="G29" s="10"/>
      <c r="H29" s="10">
        <f>$F29*C29*$E29/100</f>
        <v>0</v>
      </c>
      <c r="I29" s="10">
        <f t="shared" si="25"/>
        <v>0</v>
      </c>
      <c r="J29" s="57">
        <f t="shared" si="26"/>
        <v>0</v>
      </c>
      <c r="AE29" s="49" t="str">
        <f t="shared" si="13"/>
        <v/>
      </c>
      <c r="AF29" s="15"/>
      <c r="AG29" s="66"/>
      <c r="AH29" s="66"/>
      <c r="AI29" s="66"/>
      <c r="AJ29" s="66"/>
      <c r="AL29" s="50" t="e">
        <f t="shared" si="14"/>
        <v>#N/A</v>
      </c>
      <c r="AM29" s="50" t="e">
        <f t="shared" si="16"/>
        <v>#N/A</v>
      </c>
      <c r="AN29" s="50" t="e">
        <f t="shared" si="17"/>
        <v>#N/A</v>
      </c>
      <c r="AO29" s="50" t="e">
        <f t="shared" si="18"/>
        <v>#N/A</v>
      </c>
      <c r="AP29" s="50" t="e">
        <f t="shared" si="19"/>
        <v>#N/A</v>
      </c>
      <c r="AQ29" s="50" t="e">
        <f t="shared" si="20"/>
        <v>#N/A</v>
      </c>
      <c r="AR29" s="50" t="e">
        <f t="shared" si="21"/>
        <v>#N/A</v>
      </c>
      <c r="AS29" s="50" t="e">
        <f t="shared" si="23"/>
        <v>#N/A</v>
      </c>
      <c r="AT29" s="50" t="e">
        <f t="shared" si="22"/>
        <v>#N/A</v>
      </c>
    </row>
    <row r="30" spans="1:46">
      <c r="A30" s="58" t="str">
        <f t="shared" si="24"/>
        <v/>
      </c>
      <c r="B30" s="46"/>
      <c r="C30" s="46"/>
      <c r="D30" s="46"/>
      <c r="E30" s="46"/>
      <c r="F30" s="46"/>
      <c r="G30" s="10"/>
      <c r="H30" s="10">
        <f t="shared" ref="H30:H37" si="27">$F30*C30*$E30/100</f>
        <v>0</v>
      </c>
      <c r="I30" s="10">
        <f t="shared" si="25"/>
        <v>0</v>
      </c>
      <c r="J30" s="57">
        <f t="shared" si="26"/>
        <v>0</v>
      </c>
      <c r="AE30" s="49" t="str">
        <f t="shared" si="13"/>
        <v/>
      </c>
      <c r="AF30" s="15"/>
      <c r="AG30" s="66"/>
      <c r="AH30" s="66"/>
      <c r="AI30" s="66"/>
      <c r="AJ30" s="66"/>
      <c r="AL30" s="50" t="e">
        <f t="shared" si="14"/>
        <v>#N/A</v>
      </c>
      <c r="AM30" s="50" t="e">
        <f t="shared" si="16"/>
        <v>#N/A</v>
      </c>
      <c r="AN30" s="50" t="e">
        <f>IF(AND($AI30&lt;$AY$2,  $AJ30&gt;=$AY$7), $AH30,$AK$1)</f>
        <v>#N/A</v>
      </c>
      <c r="AO30" s="50" t="e">
        <f t="shared" si="18"/>
        <v>#N/A</v>
      </c>
      <c r="AP30" s="50" t="e">
        <f t="shared" si="19"/>
        <v>#N/A</v>
      </c>
      <c r="AQ30" s="50" t="e">
        <f t="shared" si="20"/>
        <v>#N/A</v>
      </c>
      <c r="AR30" s="50" t="e">
        <f t="shared" si="21"/>
        <v>#N/A</v>
      </c>
      <c r="AS30" s="50" t="e">
        <f t="shared" si="23"/>
        <v>#N/A</v>
      </c>
      <c r="AT30" s="50" t="e">
        <f t="shared" si="22"/>
        <v>#N/A</v>
      </c>
    </row>
    <row r="31" spans="1:46">
      <c r="A31" s="58" t="str">
        <f t="shared" si="24"/>
        <v/>
      </c>
      <c r="B31" s="46"/>
      <c r="C31" s="46"/>
      <c r="D31" s="46"/>
      <c r="E31" s="46"/>
      <c r="F31" s="46"/>
      <c r="G31" s="10"/>
      <c r="H31" s="10">
        <f t="shared" si="27"/>
        <v>0</v>
      </c>
      <c r="I31" s="10">
        <f t="shared" si="25"/>
        <v>0</v>
      </c>
      <c r="J31" s="57">
        <f t="shared" si="26"/>
        <v>0</v>
      </c>
      <c r="AE31" s="49" t="str">
        <f t="shared" si="13"/>
        <v/>
      </c>
      <c r="AF31" s="15"/>
      <c r="AG31" s="66"/>
      <c r="AH31" s="66"/>
      <c r="AI31" s="66"/>
      <c r="AJ31" s="66"/>
      <c r="AL31" s="50" t="e">
        <f t="shared" si="14"/>
        <v>#N/A</v>
      </c>
      <c r="AM31" s="50" t="e">
        <f t="shared" si="16"/>
        <v>#N/A</v>
      </c>
      <c r="AN31" s="50" t="e">
        <f t="shared" si="17"/>
        <v>#N/A</v>
      </c>
      <c r="AO31" s="50" t="e">
        <f t="shared" si="18"/>
        <v>#N/A</v>
      </c>
      <c r="AP31" s="50" t="e">
        <f t="shared" si="19"/>
        <v>#N/A</v>
      </c>
      <c r="AQ31" s="50" t="e">
        <f t="shared" si="20"/>
        <v>#N/A</v>
      </c>
      <c r="AR31" s="50" t="e">
        <f t="shared" si="21"/>
        <v>#N/A</v>
      </c>
      <c r="AS31" s="50" t="e">
        <f t="shared" si="23"/>
        <v>#N/A</v>
      </c>
      <c r="AT31" s="50" t="e">
        <f t="shared" si="22"/>
        <v>#N/A</v>
      </c>
    </row>
    <row r="32" spans="1:46">
      <c r="A32" s="58" t="str">
        <f t="shared" si="24"/>
        <v/>
      </c>
      <c r="B32" s="46"/>
      <c r="C32" s="46"/>
      <c r="D32" s="46"/>
      <c r="E32" s="46"/>
      <c r="F32" s="46"/>
      <c r="G32" s="10"/>
      <c r="H32" s="10">
        <f t="shared" si="27"/>
        <v>0</v>
      </c>
      <c r="I32" s="10">
        <f t="shared" si="25"/>
        <v>0</v>
      </c>
      <c r="J32" s="57">
        <f t="shared" si="26"/>
        <v>0</v>
      </c>
      <c r="AE32" s="49" t="str">
        <f t="shared" si="13"/>
        <v/>
      </c>
      <c r="AF32" s="15"/>
      <c r="AG32" s="66"/>
      <c r="AH32" s="66"/>
      <c r="AI32" s="66"/>
      <c r="AJ32" s="66"/>
      <c r="AL32" s="50" t="e">
        <f t="shared" si="14"/>
        <v>#N/A</v>
      </c>
      <c r="AM32" s="50" t="e">
        <f t="shared" si="16"/>
        <v>#N/A</v>
      </c>
      <c r="AN32" s="50" t="e">
        <f t="shared" si="17"/>
        <v>#N/A</v>
      </c>
      <c r="AO32" s="50" t="e">
        <f t="shared" si="18"/>
        <v>#N/A</v>
      </c>
      <c r="AP32" s="50" t="e">
        <f t="shared" si="19"/>
        <v>#N/A</v>
      </c>
      <c r="AQ32" s="50" t="e">
        <f t="shared" si="20"/>
        <v>#N/A</v>
      </c>
      <c r="AR32" s="50" t="e">
        <f t="shared" si="21"/>
        <v>#N/A</v>
      </c>
      <c r="AS32" s="50" t="e">
        <f t="shared" si="23"/>
        <v>#N/A</v>
      </c>
      <c r="AT32" s="50" t="e">
        <f t="shared" si="22"/>
        <v>#N/A</v>
      </c>
    </row>
    <row r="33" spans="1:46">
      <c r="A33" s="58" t="str">
        <f t="shared" si="24"/>
        <v/>
      </c>
      <c r="B33" s="46"/>
      <c r="C33" s="46"/>
      <c r="D33" s="46"/>
      <c r="E33" s="46"/>
      <c r="F33" s="46"/>
      <c r="G33" s="10"/>
      <c r="H33" s="10">
        <f t="shared" si="27"/>
        <v>0</v>
      </c>
      <c r="I33" s="10">
        <f t="shared" si="25"/>
        <v>0</v>
      </c>
      <c r="J33" s="57">
        <f t="shared" si="26"/>
        <v>0</v>
      </c>
      <c r="AE33" s="49" t="str">
        <f t="shared" si="13"/>
        <v/>
      </c>
      <c r="AF33" s="5"/>
      <c r="AG33" s="66"/>
      <c r="AH33" s="66"/>
      <c r="AI33" s="66"/>
      <c r="AJ33" s="66"/>
      <c r="AL33" s="50" t="e">
        <f t="shared" si="14"/>
        <v>#N/A</v>
      </c>
      <c r="AM33" s="50" t="e">
        <f t="shared" si="16"/>
        <v>#N/A</v>
      </c>
      <c r="AN33" s="50" t="e">
        <f t="shared" si="17"/>
        <v>#N/A</v>
      </c>
      <c r="AO33" s="50" t="e">
        <f t="shared" si="18"/>
        <v>#N/A</v>
      </c>
      <c r="AP33" s="50" t="e">
        <f t="shared" si="19"/>
        <v>#N/A</v>
      </c>
      <c r="AQ33" s="50" t="e">
        <f t="shared" si="20"/>
        <v>#N/A</v>
      </c>
      <c r="AR33" s="50" t="e">
        <f t="shared" si="21"/>
        <v>#N/A</v>
      </c>
      <c r="AS33" s="50" t="e">
        <f t="shared" si="23"/>
        <v>#N/A</v>
      </c>
      <c r="AT33" s="50" t="e">
        <f t="shared" si="22"/>
        <v>#N/A</v>
      </c>
    </row>
    <row r="34" spans="1:46">
      <c r="A34" s="58" t="str">
        <f t="shared" si="24"/>
        <v/>
      </c>
      <c r="B34" s="46"/>
      <c r="C34" s="46"/>
      <c r="D34" s="46"/>
      <c r="E34" s="46"/>
      <c r="F34" s="46"/>
      <c r="G34" s="10"/>
      <c r="H34" s="10">
        <f t="shared" si="27"/>
        <v>0</v>
      </c>
      <c r="I34" s="10">
        <f t="shared" si="25"/>
        <v>0</v>
      </c>
      <c r="J34" s="57">
        <f t="shared" si="26"/>
        <v>0</v>
      </c>
      <c r="AE34" s="49" t="str">
        <f t="shared" si="13"/>
        <v/>
      </c>
      <c r="AF34" s="5"/>
      <c r="AG34" s="66"/>
      <c r="AH34" s="66"/>
      <c r="AI34" s="66"/>
      <c r="AJ34" s="66"/>
      <c r="AL34" s="50" t="e">
        <f t="shared" si="14"/>
        <v>#N/A</v>
      </c>
      <c r="AM34" s="50" t="e">
        <f t="shared" si="16"/>
        <v>#N/A</v>
      </c>
      <c r="AN34" s="50" t="e">
        <f t="shared" si="17"/>
        <v>#N/A</v>
      </c>
      <c r="AO34" s="50" t="e">
        <f t="shared" si="18"/>
        <v>#N/A</v>
      </c>
      <c r="AP34" s="50" t="e">
        <f t="shared" si="19"/>
        <v>#N/A</v>
      </c>
      <c r="AQ34" s="50" t="e">
        <f t="shared" si="20"/>
        <v>#N/A</v>
      </c>
      <c r="AR34" s="50" t="e">
        <f t="shared" si="21"/>
        <v>#N/A</v>
      </c>
      <c r="AS34" s="50" t="e">
        <f t="shared" si="23"/>
        <v>#N/A</v>
      </c>
      <c r="AT34" s="50" t="e">
        <f t="shared" si="22"/>
        <v>#N/A</v>
      </c>
    </row>
    <row r="35" spans="1:46">
      <c r="A35" s="58" t="str">
        <f t="shared" si="24"/>
        <v/>
      </c>
      <c r="B35" s="46"/>
      <c r="C35" s="46"/>
      <c r="D35" s="46"/>
      <c r="E35" s="46"/>
      <c r="F35" s="46"/>
      <c r="G35" s="10"/>
      <c r="H35" s="10">
        <f t="shared" si="27"/>
        <v>0</v>
      </c>
      <c r="I35" s="10">
        <f t="shared" si="25"/>
        <v>0</v>
      </c>
      <c r="J35" s="57">
        <f t="shared" si="26"/>
        <v>0</v>
      </c>
      <c r="AE35" s="49" t="str">
        <f t="shared" si="13"/>
        <v/>
      </c>
      <c r="AF35" s="5"/>
      <c r="AG35" s="66"/>
      <c r="AH35" s="66"/>
      <c r="AI35" s="66"/>
      <c r="AJ35" s="66"/>
      <c r="AL35" s="50" t="e">
        <f t="shared" si="14"/>
        <v>#N/A</v>
      </c>
      <c r="AM35" s="50" t="e">
        <f t="shared" si="16"/>
        <v>#N/A</v>
      </c>
      <c r="AN35" s="50" t="e">
        <f t="shared" si="17"/>
        <v>#N/A</v>
      </c>
      <c r="AO35" s="50" t="e">
        <f t="shared" si="18"/>
        <v>#N/A</v>
      </c>
      <c r="AP35" s="50" t="e">
        <f t="shared" si="19"/>
        <v>#N/A</v>
      </c>
      <c r="AQ35" s="50" t="e">
        <f t="shared" si="20"/>
        <v>#N/A</v>
      </c>
      <c r="AR35" s="50" t="e">
        <f t="shared" si="21"/>
        <v>#N/A</v>
      </c>
      <c r="AS35" s="50" t="e">
        <f t="shared" si="23"/>
        <v>#N/A</v>
      </c>
      <c r="AT35" s="50" t="e">
        <f t="shared" si="22"/>
        <v>#N/A</v>
      </c>
    </row>
    <row r="36" spans="1:46">
      <c r="A36" s="58" t="str">
        <f t="shared" si="24"/>
        <v/>
      </c>
      <c r="B36" s="46"/>
      <c r="C36" s="46"/>
      <c r="D36" s="46"/>
      <c r="E36" s="46"/>
      <c r="F36" s="46"/>
      <c r="G36" s="10"/>
      <c r="H36" s="10">
        <f t="shared" si="27"/>
        <v>0</v>
      </c>
      <c r="I36" s="10">
        <f t="shared" si="25"/>
        <v>0</v>
      </c>
      <c r="J36" s="57">
        <f t="shared" si="26"/>
        <v>0</v>
      </c>
      <c r="AE36" s="49" t="str">
        <f t="shared" si="13"/>
        <v/>
      </c>
      <c r="AF36" s="5"/>
      <c r="AG36" s="66"/>
      <c r="AH36" s="66"/>
      <c r="AI36" s="66"/>
      <c r="AJ36" s="66"/>
      <c r="AL36" s="50" t="e">
        <f t="shared" si="14"/>
        <v>#N/A</v>
      </c>
      <c r="AM36" s="50" t="e">
        <f t="shared" si="16"/>
        <v>#N/A</v>
      </c>
      <c r="AN36" s="50" t="e">
        <f t="shared" si="17"/>
        <v>#N/A</v>
      </c>
      <c r="AO36" s="50" t="e">
        <f t="shared" si="18"/>
        <v>#N/A</v>
      </c>
      <c r="AP36" s="50" t="e">
        <f t="shared" si="19"/>
        <v>#N/A</v>
      </c>
      <c r="AQ36" s="50" t="e">
        <f t="shared" si="20"/>
        <v>#N/A</v>
      </c>
      <c r="AR36" s="50" t="e">
        <f t="shared" si="21"/>
        <v>#N/A</v>
      </c>
      <c r="AS36" s="50" t="e">
        <f t="shared" si="23"/>
        <v>#N/A</v>
      </c>
      <c r="AT36" s="50" t="e">
        <f t="shared" si="22"/>
        <v>#N/A</v>
      </c>
    </row>
    <row r="37" spans="1:46">
      <c r="A37" s="58" t="str">
        <f t="shared" si="24"/>
        <v/>
      </c>
      <c r="B37" s="46"/>
      <c r="C37" s="46"/>
      <c r="D37" s="46"/>
      <c r="E37" s="46"/>
      <c r="F37" s="46"/>
      <c r="G37" s="10"/>
      <c r="H37" s="10">
        <f t="shared" si="27"/>
        <v>0</v>
      </c>
      <c r="I37" s="10">
        <f t="shared" si="25"/>
        <v>0</v>
      </c>
      <c r="J37" s="57">
        <f t="shared" si="26"/>
        <v>0</v>
      </c>
      <c r="AE37" s="49" t="str">
        <f t="shared" si="13"/>
        <v/>
      </c>
      <c r="AF37" s="5"/>
      <c r="AG37" s="66"/>
      <c r="AH37" s="66"/>
      <c r="AI37" s="66"/>
      <c r="AJ37" s="66"/>
      <c r="AL37" s="50" t="e">
        <f t="shared" si="14"/>
        <v>#N/A</v>
      </c>
      <c r="AM37" s="50" t="e">
        <f t="shared" si="16"/>
        <v>#N/A</v>
      </c>
      <c r="AN37" s="50" t="e">
        <f t="shared" si="17"/>
        <v>#N/A</v>
      </c>
      <c r="AO37" s="50" t="e">
        <f t="shared" si="18"/>
        <v>#N/A</v>
      </c>
      <c r="AP37" s="50" t="e">
        <f t="shared" si="19"/>
        <v>#N/A</v>
      </c>
      <c r="AQ37" s="50" t="e">
        <f t="shared" si="20"/>
        <v>#N/A</v>
      </c>
      <c r="AR37" s="50" t="e">
        <f t="shared" si="21"/>
        <v>#N/A</v>
      </c>
      <c r="AS37" s="50" t="e">
        <f t="shared" si="23"/>
        <v>#N/A</v>
      </c>
      <c r="AT37" s="50" t="e">
        <f t="shared" si="22"/>
        <v>#N/A</v>
      </c>
    </row>
    <row r="38" spans="1:46">
      <c r="A38" s="56"/>
      <c r="B38" s="59"/>
      <c r="C38" s="59"/>
      <c r="D38" s="59"/>
      <c r="E38" s="59"/>
      <c r="F38" s="59"/>
      <c r="G38" s="10"/>
      <c r="H38" s="10"/>
      <c r="I38" s="10"/>
      <c r="J38" s="57"/>
      <c r="AE38" s="49" t="str">
        <f t="shared" si="13"/>
        <v/>
      </c>
      <c r="AF38" s="5"/>
      <c r="AG38" s="66"/>
      <c r="AH38" s="66"/>
      <c r="AI38" s="66"/>
      <c r="AJ38" s="66"/>
      <c r="AL38" s="50" t="e">
        <f t="shared" si="14"/>
        <v>#N/A</v>
      </c>
      <c r="AM38" s="50" t="e">
        <f t="shared" si="16"/>
        <v>#N/A</v>
      </c>
      <c r="AN38" s="50" t="e">
        <f t="shared" si="17"/>
        <v>#N/A</v>
      </c>
      <c r="AO38" s="50" t="e">
        <f t="shared" si="18"/>
        <v>#N/A</v>
      </c>
      <c r="AP38" s="50" t="e">
        <f t="shared" si="19"/>
        <v>#N/A</v>
      </c>
      <c r="AQ38" s="50" t="e">
        <f t="shared" si="20"/>
        <v>#N/A</v>
      </c>
      <c r="AR38" s="50" t="e">
        <f t="shared" si="21"/>
        <v>#N/A</v>
      </c>
      <c r="AS38" s="50" t="e">
        <f t="shared" si="23"/>
        <v>#N/A</v>
      </c>
      <c r="AT38" s="50" t="e">
        <f t="shared" si="22"/>
        <v>#N/A</v>
      </c>
    </row>
    <row r="39" spans="1:46">
      <c r="A39" s="56"/>
      <c r="B39" s="59"/>
      <c r="C39" s="59"/>
      <c r="D39" s="59"/>
      <c r="E39" s="59"/>
      <c r="F39" s="59"/>
      <c r="G39" s="10"/>
      <c r="H39" s="10"/>
      <c r="I39" s="10"/>
      <c r="J39" s="57"/>
      <c r="AE39" s="49" t="str">
        <f t="shared" si="13"/>
        <v/>
      </c>
      <c r="AF39" s="5"/>
      <c r="AG39" s="66"/>
      <c r="AH39" s="66"/>
      <c r="AI39" s="66"/>
      <c r="AJ39" s="66"/>
      <c r="AL39" s="50" t="e">
        <f t="shared" si="14"/>
        <v>#N/A</v>
      </c>
      <c r="AM39" s="50" t="e">
        <f t="shared" si="16"/>
        <v>#N/A</v>
      </c>
      <c r="AN39" s="50" t="e">
        <f t="shared" si="17"/>
        <v>#N/A</v>
      </c>
      <c r="AO39" s="50" t="e">
        <f t="shared" si="18"/>
        <v>#N/A</v>
      </c>
      <c r="AP39" s="50" t="e">
        <f t="shared" si="19"/>
        <v>#N/A</v>
      </c>
      <c r="AQ39" s="50" t="e">
        <f t="shared" si="20"/>
        <v>#N/A</v>
      </c>
      <c r="AR39" s="50" t="e">
        <f t="shared" si="21"/>
        <v>#N/A</v>
      </c>
      <c r="AS39" s="50" t="e">
        <f t="shared" si="23"/>
        <v>#N/A</v>
      </c>
      <c r="AT39" s="50" t="e">
        <f t="shared" si="22"/>
        <v>#N/A</v>
      </c>
    </row>
    <row r="40" spans="1:46">
      <c r="A40" s="56"/>
      <c r="B40" s="59"/>
      <c r="C40" s="59"/>
      <c r="D40" s="59"/>
      <c r="E40" s="59"/>
      <c r="F40" s="59"/>
      <c r="G40" s="10"/>
      <c r="H40" s="10"/>
      <c r="I40" s="10"/>
      <c r="J40" s="57"/>
      <c r="AE40" s="49" t="str">
        <f t="shared" si="13"/>
        <v/>
      </c>
      <c r="AF40" s="5"/>
      <c r="AG40" s="66"/>
      <c r="AH40" s="66"/>
      <c r="AI40" s="66"/>
      <c r="AJ40" s="66"/>
      <c r="AL40" s="50" t="e">
        <f t="shared" si="14"/>
        <v>#N/A</v>
      </c>
      <c r="AM40" s="50" t="e">
        <f t="shared" si="16"/>
        <v>#N/A</v>
      </c>
      <c r="AN40" s="50" t="e">
        <f t="shared" si="17"/>
        <v>#N/A</v>
      </c>
      <c r="AO40" s="50" t="e">
        <f t="shared" si="18"/>
        <v>#N/A</v>
      </c>
      <c r="AP40" s="50" t="e">
        <f t="shared" si="19"/>
        <v>#N/A</v>
      </c>
      <c r="AQ40" s="50" t="e">
        <f t="shared" si="20"/>
        <v>#N/A</v>
      </c>
      <c r="AR40" s="50" t="e">
        <f t="shared" si="21"/>
        <v>#N/A</v>
      </c>
      <c r="AS40" s="50" t="e">
        <f t="shared" si="23"/>
        <v>#N/A</v>
      </c>
      <c r="AT40" s="50" t="e">
        <f t="shared" si="22"/>
        <v>#N/A</v>
      </c>
    </row>
    <row r="41" spans="1:46">
      <c r="A41" s="60"/>
      <c r="B41" s="62"/>
      <c r="C41" s="62"/>
      <c r="D41" s="62"/>
      <c r="E41" s="62"/>
      <c r="F41" s="62"/>
      <c r="G41" s="61" t="s">
        <v>3675</v>
      </c>
      <c r="H41" s="61">
        <f>IF($C$47,SUM(H26:H37)/SUM(J26:J37)*100,NA())</f>
        <v>4.4444444444444446</v>
      </c>
      <c r="I41" s="61">
        <f>IF($C$47,SUM(I26:I37)/SUM(J26:J37)*100,NA())</f>
        <v>31.111111111111111</v>
      </c>
      <c r="J41" s="63" t="s">
        <v>3668</v>
      </c>
      <c r="AE41" s="49" t="str">
        <f t="shared" si="13"/>
        <v/>
      </c>
      <c r="AF41" s="5"/>
      <c r="AG41" s="66"/>
      <c r="AH41" s="66"/>
      <c r="AI41" s="66"/>
      <c r="AJ41" s="66"/>
      <c r="AL41" s="50" t="e">
        <f t="shared" si="14"/>
        <v>#N/A</v>
      </c>
      <c r="AM41" s="50" t="e">
        <f t="shared" si="16"/>
        <v>#N/A</v>
      </c>
      <c r="AN41" s="50" t="e">
        <f t="shared" si="17"/>
        <v>#N/A</v>
      </c>
      <c r="AO41" s="50" t="e">
        <f t="shared" si="18"/>
        <v>#N/A</v>
      </c>
      <c r="AP41" s="50" t="e">
        <f t="shared" si="19"/>
        <v>#N/A</v>
      </c>
      <c r="AQ41" s="50" t="e">
        <f t="shared" si="20"/>
        <v>#N/A</v>
      </c>
      <c r="AR41" s="50" t="e">
        <f t="shared" si="21"/>
        <v>#N/A</v>
      </c>
      <c r="AS41" s="50" t="e">
        <f t="shared" si="23"/>
        <v>#N/A</v>
      </c>
      <c r="AT41" s="50" t="e">
        <f t="shared" si="22"/>
        <v>#N/A</v>
      </c>
    </row>
    <row r="42" spans="1:46">
      <c r="B42" s="49"/>
      <c r="C42" s="49"/>
      <c r="D42" s="49"/>
      <c r="E42" s="49"/>
      <c r="F42" s="49"/>
      <c r="AE42" s="49" t="str">
        <f t="shared" si="13"/>
        <v/>
      </c>
      <c r="AF42" s="5"/>
      <c r="AG42" s="66"/>
      <c r="AH42" s="66"/>
      <c r="AI42" s="66"/>
      <c r="AJ42" s="66"/>
      <c r="AL42" s="50" t="e">
        <f t="shared" si="14"/>
        <v>#N/A</v>
      </c>
      <c r="AM42" s="50" t="e">
        <f t="shared" si="16"/>
        <v>#N/A</v>
      </c>
      <c r="AN42" s="50" t="e">
        <f t="shared" si="17"/>
        <v>#N/A</v>
      </c>
      <c r="AO42" s="50" t="e">
        <f t="shared" si="18"/>
        <v>#N/A</v>
      </c>
      <c r="AP42" s="50" t="e">
        <f t="shared" si="19"/>
        <v>#N/A</v>
      </c>
      <c r="AQ42" s="50" t="e">
        <f t="shared" si="20"/>
        <v>#N/A</v>
      </c>
      <c r="AR42" s="50" t="e">
        <f t="shared" si="21"/>
        <v>#N/A</v>
      </c>
      <c r="AS42" s="50" t="e">
        <f t="shared" si="23"/>
        <v>#N/A</v>
      </c>
      <c r="AT42" s="50" t="e">
        <f t="shared" si="22"/>
        <v>#N/A</v>
      </c>
    </row>
    <row r="43" spans="1:46">
      <c r="AE43" s="49" t="str">
        <f t="shared" si="13"/>
        <v/>
      </c>
      <c r="AF43" s="5"/>
      <c r="AG43" s="66"/>
      <c r="AH43" s="66"/>
      <c r="AI43" s="66"/>
      <c r="AJ43" s="66"/>
      <c r="AL43" s="50" t="e">
        <f t="shared" si="14"/>
        <v>#N/A</v>
      </c>
      <c r="AM43" s="50" t="e">
        <f t="shared" si="16"/>
        <v>#N/A</v>
      </c>
      <c r="AN43" s="50" t="e">
        <f t="shared" si="17"/>
        <v>#N/A</v>
      </c>
      <c r="AO43" s="50" t="e">
        <f t="shared" si="18"/>
        <v>#N/A</v>
      </c>
      <c r="AP43" s="50" t="e">
        <f t="shared" si="19"/>
        <v>#N/A</v>
      </c>
      <c r="AQ43" s="50" t="e">
        <f t="shared" si="20"/>
        <v>#N/A</v>
      </c>
      <c r="AR43" s="50" t="e">
        <f t="shared" si="21"/>
        <v>#N/A</v>
      </c>
      <c r="AS43" s="50" t="e">
        <f t="shared" si="23"/>
        <v>#N/A</v>
      </c>
      <c r="AT43" s="50" t="e">
        <f t="shared" si="22"/>
        <v>#N/A</v>
      </c>
    </row>
    <row r="44" spans="1:46">
      <c r="B44" t="s">
        <v>3677</v>
      </c>
      <c r="AE44" s="49" t="str">
        <f t="shared" si="13"/>
        <v/>
      </c>
      <c r="AF44" s="5"/>
      <c r="AG44" s="66"/>
      <c r="AH44" s="66"/>
      <c r="AI44" s="66"/>
      <c r="AJ44" s="66"/>
      <c r="AL44" s="50" t="e">
        <f t="shared" si="14"/>
        <v>#N/A</v>
      </c>
      <c r="AM44" s="50" t="e">
        <f t="shared" si="16"/>
        <v>#N/A</v>
      </c>
      <c r="AN44" s="50" t="e">
        <f t="shared" si="17"/>
        <v>#N/A</v>
      </c>
      <c r="AO44" s="50" t="e">
        <f t="shared" si="18"/>
        <v>#N/A</v>
      </c>
      <c r="AP44" s="50" t="e">
        <f t="shared" si="19"/>
        <v>#N/A</v>
      </c>
      <c r="AQ44" s="50" t="e">
        <f t="shared" si="20"/>
        <v>#N/A</v>
      </c>
      <c r="AR44" s="50" t="e">
        <f t="shared" si="21"/>
        <v>#N/A</v>
      </c>
      <c r="AS44" s="50" t="e">
        <f t="shared" si="23"/>
        <v>#N/A</v>
      </c>
      <c r="AT44" s="50" t="e">
        <f t="shared" si="22"/>
        <v>#N/A</v>
      </c>
    </row>
    <row r="45" spans="1:46">
      <c r="AE45" s="49" t="str">
        <f t="shared" si="13"/>
        <v/>
      </c>
      <c r="AF45" s="5"/>
      <c r="AG45" s="66"/>
      <c r="AH45" s="66"/>
      <c r="AI45" s="66"/>
      <c r="AJ45" s="66"/>
      <c r="AL45" s="50" t="e">
        <f t="shared" si="14"/>
        <v>#N/A</v>
      </c>
      <c r="AM45" s="50" t="e">
        <f t="shared" si="16"/>
        <v>#N/A</v>
      </c>
      <c r="AN45" s="50" t="e">
        <f t="shared" si="17"/>
        <v>#N/A</v>
      </c>
      <c r="AO45" s="50" t="e">
        <f t="shared" si="18"/>
        <v>#N/A</v>
      </c>
      <c r="AP45" s="50" t="e">
        <f t="shared" si="19"/>
        <v>#N/A</v>
      </c>
      <c r="AQ45" s="50" t="e">
        <f t="shared" si="20"/>
        <v>#N/A</v>
      </c>
      <c r="AR45" s="50" t="e">
        <f t="shared" si="21"/>
        <v>#N/A</v>
      </c>
      <c r="AS45" s="50" t="e">
        <f t="shared" si="23"/>
        <v>#N/A</v>
      </c>
      <c r="AT45" s="50" t="e">
        <f t="shared" si="22"/>
        <v>#N/A</v>
      </c>
    </row>
    <row r="46" spans="1:46">
      <c r="B46" t="s">
        <v>3678</v>
      </c>
      <c r="C46" s="46" t="b">
        <v>0</v>
      </c>
      <c r="AE46" s="49" t="str">
        <f t="shared" si="13"/>
        <v/>
      </c>
      <c r="AF46" s="5"/>
      <c r="AG46" s="66"/>
      <c r="AH46" s="66"/>
      <c r="AI46" s="66"/>
      <c r="AJ46" s="66"/>
      <c r="AL46" s="50" t="e">
        <f t="shared" si="14"/>
        <v>#N/A</v>
      </c>
      <c r="AM46" s="50" t="e">
        <f t="shared" si="16"/>
        <v>#N/A</v>
      </c>
      <c r="AN46" s="50" t="e">
        <f t="shared" si="17"/>
        <v>#N/A</v>
      </c>
      <c r="AO46" s="50" t="e">
        <f t="shared" si="18"/>
        <v>#N/A</v>
      </c>
      <c r="AP46" s="50" t="e">
        <f t="shared" si="19"/>
        <v>#N/A</v>
      </c>
      <c r="AQ46" s="50" t="e">
        <f t="shared" si="20"/>
        <v>#N/A</v>
      </c>
      <c r="AR46" s="50" t="e">
        <f t="shared" si="21"/>
        <v>#N/A</v>
      </c>
      <c r="AS46" s="50" t="e">
        <f t="shared" si="23"/>
        <v>#N/A</v>
      </c>
      <c r="AT46" s="50" t="e">
        <f t="shared" si="22"/>
        <v>#N/A</v>
      </c>
    </row>
    <row r="47" spans="1:46">
      <c r="B47" t="s">
        <v>3679</v>
      </c>
      <c r="C47" s="46" t="b">
        <v>1</v>
      </c>
      <c r="AE47" s="49" t="str">
        <f t="shared" si="13"/>
        <v/>
      </c>
      <c r="AF47" s="5"/>
      <c r="AG47" s="66"/>
      <c r="AH47" s="66"/>
      <c r="AI47" s="66"/>
      <c r="AJ47" s="66"/>
      <c r="AL47" s="50" t="e">
        <f t="shared" si="14"/>
        <v>#N/A</v>
      </c>
      <c r="AM47" s="50" t="e">
        <f t="shared" si="16"/>
        <v>#N/A</v>
      </c>
      <c r="AN47" s="50" t="e">
        <f t="shared" si="17"/>
        <v>#N/A</v>
      </c>
      <c r="AO47" s="50" t="e">
        <f t="shared" si="18"/>
        <v>#N/A</v>
      </c>
      <c r="AP47" s="50" t="e">
        <f t="shared" si="19"/>
        <v>#N/A</v>
      </c>
      <c r="AQ47" s="50" t="e">
        <f t="shared" si="20"/>
        <v>#N/A</v>
      </c>
      <c r="AR47" s="50" t="e">
        <f t="shared" si="21"/>
        <v>#N/A</v>
      </c>
      <c r="AS47" s="50" t="e">
        <f t="shared" si="23"/>
        <v>#N/A</v>
      </c>
      <c r="AT47" s="50" t="e">
        <f t="shared" si="22"/>
        <v>#N/A</v>
      </c>
    </row>
    <row r="48" spans="1:46">
      <c r="AE48" s="49" t="str">
        <f t="shared" si="13"/>
        <v/>
      </c>
      <c r="AF48" s="5"/>
      <c r="AG48" s="66"/>
      <c r="AH48" s="66"/>
      <c r="AI48" s="66"/>
      <c r="AJ48" s="66"/>
      <c r="AL48" s="50" t="e">
        <f t="shared" si="14"/>
        <v>#N/A</v>
      </c>
      <c r="AM48" s="50" t="e">
        <f t="shared" si="16"/>
        <v>#N/A</v>
      </c>
      <c r="AN48" s="50" t="e">
        <f t="shared" si="17"/>
        <v>#N/A</v>
      </c>
      <c r="AO48" s="50" t="e">
        <f t="shared" si="18"/>
        <v>#N/A</v>
      </c>
      <c r="AP48" s="50" t="e">
        <f t="shared" si="19"/>
        <v>#N/A</v>
      </c>
      <c r="AQ48" s="50" t="e">
        <f t="shared" si="20"/>
        <v>#N/A</v>
      </c>
      <c r="AR48" s="50" t="e">
        <f t="shared" si="21"/>
        <v>#N/A</v>
      </c>
      <c r="AS48" s="50" t="e">
        <f t="shared" si="23"/>
        <v>#N/A</v>
      </c>
      <c r="AT48" s="50" t="e">
        <f t="shared" si="22"/>
        <v>#N/A</v>
      </c>
    </row>
    <row r="49" spans="2:46">
      <c r="AE49" s="49" t="str">
        <f t="shared" si="13"/>
        <v/>
      </c>
      <c r="AF49" s="5"/>
      <c r="AG49" s="66"/>
      <c r="AH49" s="66"/>
      <c r="AI49" s="66"/>
      <c r="AJ49" s="66"/>
      <c r="AL49" s="50" t="e">
        <f t="shared" si="14"/>
        <v>#N/A</v>
      </c>
      <c r="AM49" s="50" t="e">
        <f t="shared" si="16"/>
        <v>#N/A</v>
      </c>
      <c r="AN49" s="50" t="e">
        <f t="shared" si="17"/>
        <v>#N/A</v>
      </c>
      <c r="AO49" s="50" t="e">
        <f t="shared" si="18"/>
        <v>#N/A</v>
      </c>
      <c r="AP49" s="50" t="e">
        <f t="shared" si="19"/>
        <v>#N/A</v>
      </c>
      <c r="AQ49" s="50" t="e">
        <f t="shared" si="20"/>
        <v>#N/A</v>
      </c>
      <c r="AR49" s="50" t="e">
        <f t="shared" si="21"/>
        <v>#N/A</v>
      </c>
      <c r="AS49" s="50" t="e">
        <f t="shared" si="23"/>
        <v>#N/A</v>
      </c>
      <c r="AT49" s="50" t="e">
        <f t="shared" si="22"/>
        <v>#N/A</v>
      </c>
    </row>
    <row r="50" spans="2:46">
      <c r="AE50" s="49" t="str">
        <f t="shared" si="13"/>
        <v/>
      </c>
      <c r="AF50" s="5"/>
      <c r="AG50" s="66"/>
      <c r="AH50" s="66"/>
      <c r="AI50" s="66"/>
      <c r="AJ50" s="66"/>
      <c r="AL50" s="50" t="e">
        <f t="shared" si="14"/>
        <v>#N/A</v>
      </c>
      <c r="AM50" s="50" t="e">
        <f t="shared" si="16"/>
        <v>#N/A</v>
      </c>
      <c r="AN50" s="50" t="e">
        <f t="shared" si="17"/>
        <v>#N/A</v>
      </c>
      <c r="AO50" s="50" t="e">
        <f t="shared" si="18"/>
        <v>#N/A</v>
      </c>
      <c r="AP50" s="50" t="e">
        <f t="shared" si="19"/>
        <v>#N/A</v>
      </c>
      <c r="AQ50" s="50" t="e">
        <f t="shared" si="20"/>
        <v>#N/A</v>
      </c>
      <c r="AR50" s="50" t="e">
        <f t="shared" si="21"/>
        <v>#N/A</v>
      </c>
      <c r="AS50" s="50" t="e">
        <f t="shared" si="23"/>
        <v>#N/A</v>
      </c>
      <c r="AT50" s="50" t="e">
        <f t="shared" si="22"/>
        <v>#N/A</v>
      </c>
    </row>
    <row r="51" spans="2:46">
      <c r="AE51" s="49" t="str">
        <f t="shared" si="13"/>
        <v/>
      </c>
      <c r="AF51" s="5"/>
      <c r="AG51" s="66"/>
      <c r="AH51" s="66"/>
      <c r="AI51" s="66"/>
      <c r="AJ51" s="66"/>
      <c r="AL51" s="50" t="e">
        <f t="shared" si="14"/>
        <v>#N/A</v>
      </c>
      <c r="AM51" s="50" t="e">
        <f t="shared" si="16"/>
        <v>#N/A</v>
      </c>
      <c r="AN51" s="50" t="e">
        <f t="shared" si="17"/>
        <v>#N/A</v>
      </c>
      <c r="AO51" s="50" t="e">
        <f t="shared" si="18"/>
        <v>#N/A</v>
      </c>
      <c r="AP51" s="50" t="e">
        <f t="shared" si="19"/>
        <v>#N/A</v>
      </c>
      <c r="AQ51" s="50" t="e">
        <f t="shared" si="20"/>
        <v>#N/A</v>
      </c>
      <c r="AR51" s="50" t="e">
        <f t="shared" si="21"/>
        <v>#N/A</v>
      </c>
      <c r="AS51" s="50" t="e">
        <f t="shared" si="23"/>
        <v>#N/A</v>
      </c>
      <c r="AT51" s="50" t="e">
        <f t="shared" si="22"/>
        <v>#N/A</v>
      </c>
    </row>
    <row r="52" spans="2:46">
      <c r="AE52" s="49" t="str">
        <f t="shared" si="13"/>
        <v/>
      </c>
      <c r="AF52" s="46"/>
      <c r="AG52" s="46"/>
      <c r="AH52" s="46"/>
      <c r="AI52" s="46"/>
      <c r="AJ52" s="46"/>
      <c r="AL52" s="50" t="e">
        <f t="shared" si="14"/>
        <v>#N/A</v>
      </c>
      <c r="AM52" s="50" t="e">
        <f t="shared" si="16"/>
        <v>#N/A</v>
      </c>
      <c r="AN52" s="50" t="e">
        <f t="shared" si="17"/>
        <v>#N/A</v>
      </c>
      <c r="AO52" s="50" t="e">
        <f t="shared" si="18"/>
        <v>#N/A</v>
      </c>
      <c r="AP52" s="50" t="e">
        <f t="shared" si="19"/>
        <v>#N/A</v>
      </c>
      <c r="AQ52" s="50" t="e">
        <f t="shared" si="20"/>
        <v>#N/A</v>
      </c>
      <c r="AR52" s="50" t="e">
        <f t="shared" si="21"/>
        <v>#N/A</v>
      </c>
      <c r="AS52" s="50" t="e">
        <f t="shared" si="23"/>
        <v>#N/A</v>
      </c>
      <c r="AT52" s="50" t="e">
        <f t="shared" si="22"/>
        <v>#N/A</v>
      </c>
    </row>
    <row r="53" spans="2:46">
      <c r="AE53" s="49" t="str">
        <f t="shared" si="13"/>
        <v/>
      </c>
      <c r="AF53" s="46"/>
      <c r="AG53" s="46"/>
      <c r="AH53" s="46"/>
      <c r="AI53" s="46"/>
      <c r="AJ53" s="46"/>
      <c r="AL53" s="50" t="e">
        <f t="shared" si="14"/>
        <v>#N/A</v>
      </c>
      <c r="AM53" s="50" t="e">
        <f t="shared" si="16"/>
        <v>#N/A</v>
      </c>
      <c r="AN53" s="50" t="e">
        <f t="shared" si="17"/>
        <v>#N/A</v>
      </c>
      <c r="AO53" s="50" t="e">
        <f t="shared" si="18"/>
        <v>#N/A</v>
      </c>
      <c r="AP53" s="50" t="e">
        <f t="shared" si="19"/>
        <v>#N/A</v>
      </c>
      <c r="AQ53" s="50" t="e">
        <f t="shared" si="20"/>
        <v>#N/A</v>
      </c>
      <c r="AR53" s="50" t="e">
        <f t="shared" si="21"/>
        <v>#N/A</v>
      </c>
      <c r="AS53" s="50" t="e">
        <f t="shared" si="23"/>
        <v>#N/A</v>
      </c>
      <c r="AT53" s="50" t="e">
        <f t="shared" si="22"/>
        <v>#N/A</v>
      </c>
    </row>
    <row r="54" spans="2:46">
      <c r="AE54" s="49" t="str">
        <f t="shared" si="13"/>
        <v/>
      </c>
      <c r="AF54" s="46"/>
      <c r="AG54" s="46"/>
      <c r="AH54" s="46"/>
      <c r="AI54" s="46"/>
      <c r="AJ54" s="46"/>
      <c r="AL54" s="50" t="e">
        <f t="shared" si="14"/>
        <v>#N/A</v>
      </c>
      <c r="AM54" s="50" t="e">
        <f t="shared" si="16"/>
        <v>#N/A</v>
      </c>
      <c r="AN54" s="50" t="e">
        <f t="shared" si="17"/>
        <v>#N/A</v>
      </c>
      <c r="AO54" s="50" t="e">
        <f t="shared" si="18"/>
        <v>#N/A</v>
      </c>
      <c r="AP54" s="50" t="e">
        <f t="shared" si="19"/>
        <v>#N/A</v>
      </c>
      <c r="AQ54" s="50" t="e">
        <f t="shared" si="20"/>
        <v>#N/A</v>
      </c>
      <c r="AR54" s="50" t="e">
        <f t="shared" si="21"/>
        <v>#N/A</v>
      </c>
      <c r="AS54" s="50" t="e">
        <f t="shared" si="23"/>
        <v>#N/A</v>
      </c>
      <c r="AT54" s="50" t="e">
        <f t="shared" si="22"/>
        <v>#N/A</v>
      </c>
    </row>
    <row r="55" spans="2:46">
      <c r="AE55" s="49" t="str">
        <f t="shared" si="13"/>
        <v/>
      </c>
      <c r="AF55" s="46"/>
      <c r="AG55" s="46"/>
      <c r="AH55" s="46"/>
      <c r="AI55" s="46"/>
      <c r="AJ55" s="46"/>
      <c r="AL55" s="50" t="e">
        <f t="shared" si="14"/>
        <v>#N/A</v>
      </c>
      <c r="AM55" s="50" t="e">
        <f t="shared" si="16"/>
        <v>#N/A</v>
      </c>
      <c r="AN55" s="50" t="e">
        <f t="shared" si="17"/>
        <v>#N/A</v>
      </c>
      <c r="AO55" s="50" t="e">
        <f t="shared" si="18"/>
        <v>#N/A</v>
      </c>
      <c r="AP55" s="50" t="e">
        <f t="shared" si="19"/>
        <v>#N/A</v>
      </c>
      <c r="AQ55" s="50" t="e">
        <f t="shared" si="20"/>
        <v>#N/A</v>
      </c>
      <c r="AR55" s="50" t="e">
        <f t="shared" si="21"/>
        <v>#N/A</v>
      </c>
      <c r="AS55" s="50" t="e">
        <f t="shared" si="23"/>
        <v>#N/A</v>
      </c>
      <c r="AT55" s="50" t="e">
        <f t="shared" si="22"/>
        <v>#N/A</v>
      </c>
    </row>
    <row r="56" spans="2:46">
      <c r="AE56" s="49" t="str">
        <f t="shared" si="13"/>
        <v/>
      </c>
      <c r="AF56" s="46"/>
      <c r="AG56" s="46"/>
      <c r="AH56" s="46"/>
      <c r="AI56" s="46"/>
      <c r="AJ56" s="46"/>
      <c r="AL56" s="50" t="e">
        <f t="shared" si="14"/>
        <v>#N/A</v>
      </c>
      <c r="AM56" s="50" t="e">
        <f t="shared" si="16"/>
        <v>#N/A</v>
      </c>
      <c r="AN56" s="50" t="e">
        <f t="shared" si="17"/>
        <v>#N/A</v>
      </c>
      <c r="AO56" s="50" t="e">
        <f t="shared" si="18"/>
        <v>#N/A</v>
      </c>
      <c r="AP56" s="50" t="e">
        <f t="shared" si="19"/>
        <v>#N/A</v>
      </c>
      <c r="AQ56" s="50" t="e">
        <f t="shared" si="20"/>
        <v>#N/A</v>
      </c>
      <c r="AR56" s="50" t="e">
        <f t="shared" si="21"/>
        <v>#N/A</v>
      </c>
      <c r="AS56" s="50" t="e">
        <f t="shared" si="23"/>
        <v>#N/A</v>
      </c>
      <c r="AT56" s="50" t="e">
        <f t="shared" si="22"/>
        <v>#N/A</v>
      </c>
    </row>
    <row r="57" spans="2:46">
      <c r="AE57" s="49" t="str">
        <f t="shared" si="13"/>
        <v/>
      </c>
      <c r="AF57" s="46"/>
      <c r="AG57" s="46"/>
      <c r="AH57" s="46"/>
      <c r="AI57" s="46"/>
      <c r="AJ57" s="46"/>
      <c r="AL57" s="50" t="e">
        <f t="shared" si="14"/>
        <v>#N/A</v>
      </c>
      <c r="AM57" s="50" t="e">
        <f t="shared" si="16"/>
        <v>#N/A</v>
      </c>
      <c r="AN57" s="50" t="e">
        <f t="shared" si="17"/>
        <v>#N/A</v>
      </c>
      <c r="AO57" s="50" t="e">
        <f t="shared" si="18"/>
        <v>#N/A</v>
      </c>
      <c r="AP57" s="50" t="e">
        <f t="shared" si="19"/>
        <v>#N/A</v>
      </c>
      <c r="AQ57" s="50" t="e">
        <f t="shared" si="20"/>
        <v>#N/A</v>
      </c>
      <c r="AR57" s="50" t="e">
        <f t="shared" si="21"/>
        <v>#N/A</v>
      </c>
      <c r="AS57" s="50" t="e">
        <f t="shared" si="23"/>
        <v>#N/A</v>
      </c>
      <c r="AT57" s="50" t="e">
        <f t="shared" si="22"/>
        <v>#N/A</v>
      </c>
    </row>
    <row r="58" spans="2:46">
      <c r="AE58" s="49" t="str">
        <f t="shared" si="13"/>
        <v/>
      </c>
      <c r="AF58" s="46"/>
      <c r="AG58" s="46"/>
      <c r="AH58" s="46"/>
      <c r="AI58" s="46"/>
      <c r="AJ58" s="46"/>
      <c r="AL58" s="50" t="e">
        <f t="shared" si="14"/>
        <v>#N/A</v>
      </c>
      <c r="AM58" s="50" t="e">
        <f t="shared" si="16"/>
        <v>#N/A</v>
      </c>
      <c r="AN58" s="50" t="e">
        <f t="shared" si="17"/>
        <v>#N/A</v>
      </c>
      <c r="AO58" s="50" t="e">
        <f t="shared" si="18"/>
        <v>#N/A</v>
      </c>
      <c r="AP58" s="50" t="e">
        <f t="shared" si="19"/>
        <v>#N/A</v>
      </c>
      <c r="AQ58" s="50" t="e">
        <f t="shared" si="20"/>
        <v>#N/A</v>
      </c>
      <c r="AR58" s="50" t="e">
        <f t="shared" si="21"/>
        <v>#N/A</v>
      </c>
      <c r="AS58" s="50" t="e">
        <f t="shared" si="23"/>
        <v>#N/A</v>
      </c>
      <c r="AT58" s="50" t="e">
        <f t="shared" si="22"/>
        <v>#N/A</v>
      </c>
    </row>
    <row r="59" spans="2:46">
      <c r="B59" s="49"/>
      <c r="C59" s="49"/>
      <c r="D59" s="49"/>
      <c r="E59" s="49"/>
      <c r="F59" s="49"/>
      <c r="AE59" s="49" t="str">
        <f t="shared" si="13"/>
        <v/>
      </c>
      <c r="AF59" s="46"/>
      <c r="AG59" s="46"/>
      <c r="AH59" s="46"/>
      <c r="AI59" s="46"/>
      <c r="AJ59" s="46"/>
      <c r="AL59" s="50" t="e">
        <f t="shared" si="14"/>
        <v>#N/A</v>
      </c>
      <c r="AM59" s="50" t="e">
        <f t="shared" si="16"/>
        <v>#N/A</v>
      </c>
      <c r="AN59" s="50" t="e">
        <f t="shared" si="17"/>
        <v>#N/A</v>
      </c>
      <c r="AO59" s="50" t="e">
        <f t="shared" si="18"/>
        <v>#N/A</v>
      </c>
      <c r="AP59" s="50" t="e">
        <f t="shared" si="19"/>
        <v>#N/A</v>
      </c>
      <c r="AQ59" s="50" t="e">
        <f t="shared" si="20"/>
        <v>#N/A</v>
      </c>
      <c r="AR59" s="50" t="e">
        <f t="shared" si="21"/>
        <v>#N/A</v>
      </c>
      <c r="AS59" s="50" t="e">
        <f t="shared" si="23"/>
        <v>#N/A</v>
      </c>
      <c r="AT59" s="50" t="e">
        <f t="shared" si="22"/>
        <v>#N/A</v>
      </c>
    </row>
    <row r="60" spans="2:46">
      <c r="B60" s="49"/>
      <c r="C60" s="49"/>
      <c r="D60" s="49"/>
      <c r="E60" s="49"/>
      <c r="F60" s="49"/>
      <c r="AE60" s="49" t="str">
        <f t="shared" si="13"/>
        <v/>
      </c>
      <c r="AF60" s="46"/>
      <c r="AG60" s="46"/>
      <c r="AH60" s="46"/>
      <c r="AI60" s="46"/>
      <c r="AJ60" s="46"/>
      <c r="AL60" s="50" t="e">
        <f t="shared" si="14"/>
        <v>#N/A</v>
      </c>
      <c r="AM60" s="50" t="e">
        <f t="shared" si="16"/>
        <v>#N/A</v>
      </c>
      <c r="AN60" s="50" t="e">
        <f t="shared" si="17"/>
        <v>#N/A</v>
      </c>
      <c r="AO60" s="50" t="e">
        <f t="shared" si="18"/>
        <v>#N/A</v>
      </c>
      <c r="AP60" s="50" t="e">
        <f t="shared" si="19"/>
        <v>#N/A</v>
      </c>
      <c r="AQ60" s="50" t="e">
        <f t="shared" si="20"/>
        <v>#N/A</v>
      </c>
      <c r="AR60" s="50" t="e">
        <f t="shared" si="21"/>
        <v>#N/A</v>
      </c>
      <c r="AS60" s="50" t="e">
        <f t="shared" si="23"/>
        <v>#N/A</v>
      </c>
      <c r="AT60" s="50" t="e">
        <f t="shared" si="22"/>
        <v>#N/A</v>
      </c>
    </row>
    <row r="61" spans="2:46">
      <c r="AE61" s="49" t="str">
        <f t="shared" si="13"/>
        <v/>
      </c>
      <c r="AF61" s="46"/>
      <c r="AG61" s="46"/>
      <c r="AH61" s="46"/>
      <c r="AI61" s="46"/>
      <c r="AJ61" s="46"/>
      <c r="AL61" s="50" t="e">
        <f t="shared" si="14"/>
        <v>#N/A</v>
      </c>
      <c r="AM61" s="50" t="e">
        <f t="shared" si="16"/>
        <v>#N/A</v>
      </c>
      <c r="AN61" s="50" t="e">
        <f t="shared" si="17"/>
        <v>#N/A</v>
      </c>
      <c r="AO61" s="50" t="e">
        <f t="shared" si="18"/>
        <v>#N/A</v>
      </c>
      <c r="AP61" s="50" t="e">
        <f t="shared" si="19"/>
        <v>#N/A</v>
      </c>
      <c r="AQ61" s="50" t="e">
        <f t="shared" si="20"/>
        <v>#N/A</v>
      </c>
      <c r="AR61" s="50" t="e">
        <f t="shared" si="21"/>
        <v>#N/A</v>
      </c>
      <c r="AS61" s="50" t="e">
        <f t="shared" si="23"/>
        <v>#N/A</v>
      </c>
      <c r="AT61" s="50" t="e">
        <f t="shared" si="22"/>
        <v>#N/A</v>
      </c>
    </row>
    <row r="62" spans="2:46">
      <c r="AE62" s="49" t="str">
        <f t="shared" si="13"/>
        <v/>
      </c>
      <c r="AF62" s="46"/>
      <c r="AG62" s="46"/>
      <c r="AH62" s="46"/>
      <c r="AI62" s="46"/>
      <c r="AJ62" s="46"/>
      <c r="AL62" s="50" t="e">
        <f t="shared" si="14"/>
        <v>#N/A</v>
      </c>
      <c r="AM62" s="50" t="e">
        <f t="shared" si="16"/>
        <v>#N/A</v>
      </c>
      <c r="AN62" s="50" t="e">
        <f t="shared" si="17"/>
        <v>#N/A</v>
      </c>
      <c r="AO62" s="50" t="e">
        <f t="shared" si="18"/>
        <v>#N/A</v>
      </c>
      <c r="AP62" s="50" t="e">
        <f t="shared" si="19"/>
        <v>#N/A</v>
      </c>
      <c r="AQ62" s="50" t="e">
        <f t="shared" si="20"/>
        <v>#N/A</v>
      </c>
      <c r="AR62" s="50" t="e">
        <f t="shared" si="21"/>
        <v>#N/A</v>
      </c>
      <c r="AS62" s="50" t="e">
        <f t="shared" si="23"/>
        <v>#N/A</v>
      </c>
      <c r="AT62" s="50" t="e">
        <f t="shared" si="22"/>
        <v>#N/A</v>
      </c>
    </row>
    <row r="63" spans="2:46">
      <c r="AE63" s="49" t="str">
        <f t="shared" si="13"/>
        <v/>
      </c>
      <c r="AF63" s="46"/>
      <c r="AG63" s="46"/>
      <c r="AH63" s="46"/>
      <c r="AI63" s="46"/>
      <c r="AJ63" s="46"/>
      <c r="AL63" s="50" t="e">
        <f t="shared" si="14"/>
        <v>#N/A</v>
      </c>
      <c r="AM63" s="50" t="e">
        <f t="shared" si="16"/>
        <v>#N/A</v>
      </c>
      <c r="AN63" s="50" t="e">
        <f t="shared" si="17"/>
        <v>#N/A</v>
      </c>
      <c r="AO63" s="50" t="e">
        <f t="shared" si="18"/>
        <v>#N/A</v>
      </c>
      <c r="AP63" s="50" t="e">
        <f t="shared" si="19"/>
        <v>#N/A</v>
      </c>
      <c r="AQ63" s="50" t="e">
        <f t="shared" si="20"/>
        <v>#N/A</v>
      </c>
      <c r="AR63" s="50" t="e">
        <f t="shared" si="21"/>
        <v>#N/A</v>
      </c>
      <c r="AS63" s="50" t="e">
        <f t="shared" si="23"/>
        <v>#N/A</v>
      </c>
      <c r="AT63" s="50" t="e">
        <f t="shared" si="22"/>
        <v>#N/A</v>
      </c>
    </row>
    <row r="64" spans="2:46">
      <c r="AE64" s="49" t="str">
        <f t="shared" si="13"/>
        <v/>
      </c>
      <c r="AF64" s="46"/>
      <c r="AG64" s="46"/>
      <c r="AH64" s="46"/>
      <c r="AI64" s="46"/>
      <c r="AJ64" s="46"/>
      <c r="AL64" s="50" t="e">
        <f t="shared" si="14"/>
        <v>#N/A</v>
      </c>
      <c r="AM64" s="50" t="e">
        <f t="shared" si="16"/>
        <v>#N/A</v>
      </c>
      <c r="AN64" s="50" t="e">
        <f t="shared" si="17"/>
        <v>#N/A</v>
      </c>
      <c r="AO64" s="50" t="e">
        <f t="shared" si="18"/>
        <v>#N/A</v>
      </c>
      <c r="AP64" s="50" t="e">
        <f t="shared" si="19"/>
        <v>#N/A</v>
      </c>
      <c r="AQ64" s="50" t="e">
        <f t="shared" si="20"/>
        <v>#N/A</v>
      </c>
      <c r="AR64" s="50" t="e">
        <f t="shared" si="21"/>
        <v>#N/A</v>
      </c>
      <c r="AS64" s="50" t="e">
        <f t="shared" si="23"/>
        <v>#N/A</v>
      </c>
      <c r="AT64" s="50" t="e">
        <f t="shared" si="22"/>
        <v>#N/A</v>
      </c>
    </row>
    <row r="65" spans="31:46">
      <c r="AE65" s="49" t="str">
        <f t="shared" si="13"/>
        <v/>
      </c>
      <c r="AF65" s="46"/>
      <c r="AG65" s="46"/>
      <c r="AH65" s="46"/>
      <c r="AI65" s="46"/>
      <c r="AJ65" s="46"/>
      <c r="AL65" s="50" t="e">
        <f t="shared" si="14"/>
        <v>#N/A</v>
      </c>
      <c r="AM65" s="50" t="e">
        <f t="shared" si="16"/>
        <v>#N/A</v>
      </c>
      <c r="AN65" s="50" t="e">
        <f t="shared" si="17"/>
        <v>#N/A</v>
      </c>
      <c r="AO65" s="50" t="e">
        <f t="shared" si="18"/>
        <v>#N/A</v>
      </c>
      <c r="AP65" s="50" t="e">
        <f t="shared" si="19"/>
        <v>#N/A</v>
      </c>
      <c r="AQ65" s="50" t="e">
        <f t="shared" si="20"/>
        <v>#N/A</v>
      </c>
      <c r="AR65" s="50" t="e">
        <f t="shared" si="21"/>
        <v>#N/A</v>
      </c>
      <c r="AS65" s="50" t="e">
        <f t="shared" si="23"/>
        <v>#N/A</v>
      </c>
      <c r="AT65" s="50" t="e">
        <f t="shared" si="22"/>
        <v>#N/A</v>
      </c>
    </row>
    <row r="66" spans="31:46">
      <c r="AE66" s="49" t="str">
        <f t="shared" si="13"/>
        <v/>
      </c>
      <c r="AF66" s="46"/>
      <c r="AG66" s="46"/>
      <c r="AH66" s="46"/>
      <c r="AI66" s="46"/>
      <c r="AJ66" s="46"/>
      <c r="AL66" s="50" t="e">
        <f t="shared" si="14"/>
        <v>#N/A</v>
      </c>
      <c r="AM66" s="50" t="e">
        <f t="shared" si="16"/>
        <v>#N/A</v>
      </c>
      <c r="AN66" s="50" t="e">
        <f t="shared" si="17"/>
        <v>#N/A</v>
      </c>
      <c r="AO66" s="50" t="e">
        <f t="shared" si="18"/>
        <v>#N/A</v>
      </c>
      <c r="AP66" s="50" t="e">
        <f t="shared" si="19"/>
        <v>#N/A</v>
      </c>
      <c r="AQ66" s="50" t="e">
        <f t="shared" si="20"/>
        <v>#N/A</v>
      </c>
      <c r="AR66" s="50" t="e">
        <f t="shared" si="21"/>
        <v>#N/A</v>
      </c>
      <c r="AS66" s="50" t="e">
        <f t="shared" si="23"/>
        <v>#N/A</v>
      </c>
      <c r="AT66" s="50" t="e">
        <f t="shared" si="22"/>
        <v>#N/A</v>
      </c>
    </row>
    <row r="67" spans="31:46">
      <c r="AE67" s="49" t="str">
        <f t="shared" si="13"/>
        <v/>
      </c>
      <c r="AF67" s="46"/>
      <c r="AG67" s="46"/>
      <c r="AH67" s="46"/>
      <c r="AI67" s="46"/>
      <c r="AJ67" s="46"/>
      <c r="AL67" s="50" t="e">
        <f t="shared" ref="AL67:AL130" si="28">IF(AND(NOT(ISBLANK($AI67)), $AI67&lt;$AY$2,  $AJ67&lt;$AY$6), $AH67,$AK$1)</f>
        <v>#N/A</v>
      </c>
      <c r="AM67" s="50" t="e">
        <f t="shared" si="16"/>
        <v>#N/A</v>
      </c>
      <c r="AN67" s="50" t="e">
        <f t="shared" si="17"/>
        <v>#N/A</v>
      </c>
      <c r="AO67" s="50" t="e">
        <f t="shared" si="18"/>
        <v>#N/A</v>
      </c>
      <c r="AP67" s="50" t="e">
        <f t="shared" si="19"/>
        <v>#N/A</v>
      </c>
      <c r="AQ67" s="50" t="e">
        <f t="shared" si="20"/>
        <v>#N/A</v>
      </c>
      <c r="AR67" s="50" t="e">
        <f t="shared" si="21"/>
        <v>#N/A</v>
      </c>
      <c r="AS67" s="50" t="e">
        <f t="shared" si="23"/>
        <v>#N/A</v>
      </c>
      <c r="AT67" s="50" t="e">
        <f t="shared" si="22"/>
        <v>#N/A</v>
      </c>
    </row>
    <row r="68" spans="31:46">
      <c r="AE68" s="49" t="str">
        <f t="shared" si="13"/>
        <v/>
      </c>
      <c r="AF68" s="46"/>
      <c r="AG68" s="46"/>
      <c r="AH68" s="46"/>
      <c r="AI68" s="46"/>
      <c r="AJ68" s="46"/>
      <c r="AL68" s="50" t="e">
        <f t="shared" si="28"/>
        <v>#N/A</v>
      </c>
      <c r="AM68" s="50" t="e">
        <f t="shared" si="16"/>
        <v>#N/A</v>
      </c>
      <c r="AN68" s="50" t="e">
        <f t="shared" si="17"/>
        <v>#N/A</v>
      </c>
      <c r="AO68" s="50" t="e">
        <f t="shared" si="18"/>
        <v>#N/A</v>
      </c>
      <c r="AP68" s="50" t="e">
        <f t="shared" si="19"/>
        <v>#N/A</v>
      </c>
      <c r="AQ68" s="50" t="e">
        <f t="shared" si="20"/>
        <v>#N/A</v>
      </c>
      <c r="AR68" s="50" t="e">
        <f t="shared" si="21"/>
        <v>#N/A</v>
      </c>
      <c r="AS68" s="50" t="e">
        <f t="shared" si="23"/>
        <v>#N/A</v>
      </c>
      <c r="AT68" s="50" t="e">
        <f t="shared" si="22"/>
        <v>#N/A</v>
      </c>
    </row>
    <row r="69" spans="31:46">
      <c r="AF69" s="46"/>
      <c r="AG69" s="46"/>
      <c r="AH69" s="46"/>
      <c r="AI69" s="46"/>
      <c r="AJ69" s="46"/>
      <c r="AL69" s="50" t="e">
        <f t="shared" si="28"/>
        <v>#N/A</v>
      </c>
      <c r="AM69" s="50" t="e">
        <f t="shared" si="16"/>
        <v>#N/A</v>
      </c>
      <c r="AN69" s="50" t="e">
        <f t="shared" si="17"/>
        <v>#N/A</v>
      </c>
      <c r="AO69" s="50" t="e">
        <f t="shared" si="18"/>
        <v>#N/A</v>
      </c>
      <c r="AP69" s="50" t="e">
        <f t="shared" si="19"/>
        <v>#N/A</v>
      </c>
      <c r="AQ69" s="50" t="e">
        <f t="shared" si="20"/>
        <v>#N/A</v>
      </c>
      <c r="AR69" s="50" t="e">
        <f t="shared" si="21"/>
        <v>#N/A</v>
      </c>
      <c r="AS69" s="50" t="e">
        <f t="shared" si="23"/>
        <v>#N/A</v>
      </c>
      <c r="AT69" s="50" t="e">
        <f t="shared" si="22"/>
        <v>#N/A</v>
      </c>
    </row>
    <row r="70" spans="31:46">
      <c r="AF70" s="46"/>
      <c r="AG70" s="46"/>
      <c r="AH70" s="46"/>
      <c r="AI70" s="46"/>
      <c r="AJ70" s="46"/>
      <c r="AL70" s="50" t="e">
        <f t="shared" si="28"/>
        <v>#N/A</v>
      </c>
      <c r="AM70" s="50" t="e">
        <f t="shared" si="16"/>
        <v>#N/A</v>
      </c>
      <c r="AN70" s="50" t="e">
        <f t="shared" si="17"/>
        <v>#N/A</v>
      </c>
      <c r="AO70" s="50" t="e">
        <f t="shared" si="18"/>
        <v>#N/A</v>
      </c>
      <c r="AP70" s="50" t="e">
        <f t="shared" si="19"/>
        <v>#N/A</v>
      </c>
      <c r="AQ70" s="50" t="e">
        <f t="shared" si="20"/>
        <v>#N/A</v>
      </c>
      <c r="AR70" s="50" t="e">
        <f t="shared" si="21"/>
        <v>#N/A</v>
      </c>
      <c r="AS70" s="50" t="e">
        <f t="shared" si="23"/>
        <v>#N/A</v>
      </c>
      <c r="AT70" s="50" t="e">
        <f t="shared" si="22"/>
        <v>#N/A</v>
      </c>
    </row>
    <row r="71" spans="31:46">
      <c r="AF71" s="46"/>
      <c r="AG71" s="46"/>
      <c r="AH71" s="46"/>
      <c r="AI71" s="46"/>
      <c r="AJ71" s="46"/>
      <c r="AL71" s="50" t="e">
        <f t="shared" si="28"/>
        <v>#N/A</v>
      </c>
      <c r="AM71" s="50" t="e">
        <f t="shared" si="16"/>
        <v>#N/A</v>
      </c>
      <c r="AN71" s="50" t="e">
        <f t="shared" si="17"/>
        <v>#N/A</v>
      </c>
      <c r="AO71" s="50" t="e">
        <f t="shared" si="18"/>
        <v>#N/A</v>
      </c>
      <c r="AP71" s="50" t="e">
        <f t="shared" si="19"/>
        <v>#N/A</v>
      </c>
      <c r="AQ71" s="50" t="e">
        <f t="shared" si="20"/>
        <v>#N/A</v>
      </c>
      <c r="AR71" s="50" t="e">
        <f t="shared" si="21"/>
        <v>#N/A</v>
      </c>
      <c r="AS71" s="50" t="e">
        <f t="shared" si="23"/>
        <v>#N/A</v>
      </c>
      <c r="AT71" s="50" t="e">
        <f t="shared" si="22"/>
        <v>#N/A</v>
      </c>
    </row>
    <row r="72" spans="31:46">
      <c r="AF72" s="46"/>
      <c r="AG72" s="46"/>
      <c r="AH72" s="46"/>
      <c r="AI72" s="46"/>
      <c r="AJ72" s="46"/>
      <c r="AL72" s="50" t="e">
        <f t="shared" si="28"/>
        <v>#N/A</v>
      </c>
      <c r="AM72" s="50" t="e">
        <f t="shared" si="16"/>
        <v>#N/A</v>
      </c>
      <c r="AN72" s="50" t="e">
        <f t="shared" si="17"/>
        <v>#N/A</v>
      </c>
      <c r="AO72" s="50" t="e">
        <f t="shared" si="18"/>
        <v>#N/A</v>
      </c>
      <c r="AP72" s="50" t="e">
        <f t="shared" si="19"/>
        <v>#N/A</v>
      </c>
      <c r="AQ72" s="50" t="e">
        <f t="shared" si="20"/>
        <v>#N/A</v>
      </c>
      <c r="AR72" s="50" t="e">
        <f t="shared" si="21"/>
        <v>#N/A</v>
      </c>
      <c r="AS72" s="50" t="e">
        <f t="shared" si="23"/>
        <v>#N/A</v>
      </c>
      <c r="AT72" s="50" t="e">
        <f t="shared" si="22"/>
        <v>#N/A</v>
      </c>
    </row>
    <row r="73" spans="31:46">
      <c r="AF73" s="46"/>
      <c r="AG73" s="46"/>
      <c r="AH73" s="46"/>
      <c r="AI73" s="46"/>
      <c r="AJ73" s="46"/>
      <c r="AL73" s="50" t="e">
        <f t="shared" si="28"/>
        <v>#N/A</v>
      </c>
      <c r="AM73" s="50" t="e">
        <f t="shared" si="16"/>
        <v>#N/A</v>
      </c>
      <c r="AN73" s="50" t="e">
        <f t="shared" si="17"/>
        <v>#N/A</v>
      </c>
      <c r="AO73" s="50" t="e">
        <f t="shared" si="18"/>
        <v>#N/A</v>
      </c>
      <c r="AP73" s="50" t="e">
        <f t="shared" si="19"/>
        <v>#N/A</v>
      </c>
      <c r="AQ73" s="50" t="e">
        <f t="shared" si="20"/>
        <v>#N/A</v>
      </c>
      <c r="AR73" s="50" t="e">
        <f t="shared" si="21"/>
        <v>#N/A</v>
      </c>
      <c r="AS73" s="50" t="e">
        <f t="shared" si="23"/>
        <v>#N/A</v>
      </c>
      <c r="AT73" s="50" t="e">
        <f t="shared" si="22"/>
        <v>#N/A</v>
      </c>
    </row>
    <row r="74" spans="31:46">
      <c r="AF74" s="46"/>
      <c r="AG74" s="46"/>
      <c r="AH74" s="46"/>
      <c r="AI74" s="46"/>
      <c r="AJ74" s="46"/>
      <c r="AL74" s="50" t="e">
        <f t="shared" si="28"/>
        <v>#N/A</v>
      </c>
      <c r="AM74" s="50" t="e">
        <f t="shared" si="16"/>
        <v>#N/A</v>
      </c>
      <c r="AN74" s="50" t="e">
        <f t="shared" si="17"/>
        <v>#N/A</v>
      </c>
      <c r="AO74" s="50" t="e">
        <f t="shared" si="18"/>
        <v>#N/A</v>
      </c>
      <c r="AP74" s="50" t="e">
        <f t="shared" si="19"/>
        <v>#N/A</v>
      </c>
      <c r="AQ74" s="50" t="e">
        <f t="shared" si="20"/>
        <v>#N/A</v>
      </c>
      <c r="AR74" s="50" t="e">
        <f t="shared" si="21"/>
        <v>#N/A</v>
      </c>
      <c r="AS74" s="50" t="e">
        <f t="shared" si="23"/>
        <v>#N/A</v>
      </c>
      <c r="AT74" s="50" t="e">
        <f t="shared" si="22"/>
        <v>#N/A</v>
      </c>
    </row>
    <row r="75" spans="31:46">
      <c r="AF75" s="46"/>
      <c r="AG75" s="46"/>
      <c r="AH75" s="46"/>
      <c r="AI75" s="46"/>
      <c r="AJ75" s="46"/>
      <c r="AL75" s="50" t="e">
        <f t="shared" si="28"/>
        <v>#N/A</v>
      </c>
      <c r="AM75" s="50" t="e">
        <f t="shared" si="16"/>
        <v>#N/A</v>
      </c>
      <c r="AN75" s="50" t="e">
        <f t="shared" si="17"/>
        <v>#N/A</v>
      </c>
      <c r="AO75" s="50" t="e">
        <f t="shared" si="18"/>
        <v>#N/A</v>
      </c>
      <c r="AP75" s="50" t="e">
        <f t="shared" si="19"/>
        <v>#N/A</v>
      </c>
      <c r="AQ75" s="50" t="e">
        <f t="shared" si="20"/>
        <v>#N/A</v>
      </c>
      <c r="AR75" s="50" t="e">
        <f t="shared" si="21"/>
        <v>#N/A</v>
      </c>
      <c r="AS75" s="50" t="e">
        <f t="shared" si="23"/>
        <v>#N/A</v>
      </c>
      <c r="AT75" s="50" t="e">
        <f t="shared" si="22"/>
        <v>#N/A</v>
      </c>
    </row>
    <row r="76" spans="31:46">
      <c r="AF76" s="46"/>
      <c r="AG76" s="46"/>
      <c r="AH76" s="46"/>
      <c r="AI76" s="46"/>
      <c r="AJ76" s="46"/>
      <c r="AL76" s="50" t="e">
        <f t="shared" si="28"/>
        <v>#N/A</v>
      </c>
      <c r="AM76" s="50" t="e">
        <f t="shared" si="16"/>
        <v>#N/A</v>
      </c>
      <c r="AN76" s="50" t="e">
        <f t="shared" si="17"/>
        <v>#N/A</v>
      </c>
      <c r="AO76" s="50" t="e">
        <f t="shared" si="18"/>
        <v>#N/A</v>
      </c>
      <c r="AP76" s="50" t="e">
        <f t="shared" si="19"/>
        <v>#N/A</v>
      </c>
      <c r="AQ76" s="50" t="e">
        <f t="shared" si="20"/>
        <v>#N/A</v>
      </c>
      <c r="AR76" s="50" t="e">
        <f t="shared" si="21"/>
        <v>#N/A</v>
      </c>
      <c r="AS76" s="50" t="e">
        <f t="shared" si="23"/>
        <v>#N/A</v>
      </c>
      <c r="AT76" s="50" t="e">
        <f t="shared" si="22"/>
        <v>#N/A</v>
      </c>
    </row>
    <row r="77" spans="31:46">
      <c r="AF77" s="46"/>
      <c r="AG77" s="46"/>
      <c r="AH77" s="46"/>
      <c r="AI77" s="46"/>
      <c r="AJ77" s="46"/>
      <c r="AL77" s="50" t="e">
        <f t="shared" si="28"/>
        <v>#N/A</v>
      </c>
      <c r="AM77" s="50" t="e">
        <f t="shared" si="16"/>
        <v>#N/A</v>
      </c>
      <c r="AN77" s="50" t="e">
        <f t="shared" si="17"/>
        <v>#N/A</v>
      </c>
      <c r="AO77" s="50" t="e">
        <f t="shared" si="18"/>
        <v>#N/A</v>
      </c>
      <c r="AP77" s="50" t="e">
        <f t="shared" si="19"/>
        <v>#N/A</v>
      </c>
      <c r="AQ77" s="50" t="e">
        <f t="shared" si="20"/>
        <v>#N/A</v>
      </c>
      <c r="AR77" s="50" t="e">
        <f t="shared" si="21"/>
        <v>#N/A</v>
      </c>
      <c r="AS77" s="50" t="e">
        <f t="shared" si="23"/>
        <v>#N/A</v>
      </c>
      <c r="AT77" s="50" t="e">
        <f t="shared" si="22"/>
        <v>#N/A</v>
      </c>
    </row>
    <row r="78" spans="31:46">
      <c r="AF78" s="46"/>
      <c r="AG78" s="46"/>
      <c r="AH78" s="46"/>
      <c r="AI78" s="46"/>
      <c r="AJ78" s="46"/>
      <c r="AL78" s="50" t="e">
        <f t="shared" si="28"/>
        <v>#N/A</v>
      </c>
      <c r="AM78" s="50" t="e">
        <f t="shared" ref="AM78:AM141" si="29">IF(AND($AI78&lt;$AY$2,  $AJ78&gt;=$AY$6, $AJ78&lt;$AY$7), $AH78,$AK$1)</f>
        <v>#N/A</v>
      </c>
      <c r="AN78" s="50" t="e">
        <f t="shared" ref="AN78:AN141" si="30">IF(AND($AI78&lt;$AY$2,  $AJ78&gt;=$AY$7), $AH78,$AK$1)</f>
        <v>#N/A</v>
      </c>
      <c r="AO78" s="50" t="e">
        <f t="shared" ref="AO78:AO141" si="31">IF(AND($AI78&gt;=$AY$2, $AI78&lt;$AY$3,  $AJ78&lt;$AY$6), $AH78,$AK$1)</f>
        <v>#N/A</v>
      </c>
      <c r="AP78" s="50" t="e">
        <f t="shared" ref="AP78:AP141" si="32">IF(AND($AI78&gt;=$AY$2, $AI78&lt;$AY$3,  $AJ78&gt;=$AY$6, $AJ78&lt;$AY$7), $AH78,$AK$1)</f>
        <v>#N/A</v>
      </c>
      <c r="AQ78" s="50" t="e">
        <f t="shared" ref="AQ78:AQ141" si="33">IF(AND($AI78&gt;=$AY$2, $AI78&lt;$AY$3,  $AJ78&gt;=$AY$7), $AH78,$AK$1)</f>
        <v>#N/A</v>
      </c>
      <c r="AR78" s="50" t="e">
        <f t="shared" ref="AR78:AR141" si="34">IF(AND($AI78&gt;=$AY$3,  $AJ78&lt;$AY$6), $AH78,$AK$1)</f>
        <v>#N/A</v>
      </c>
      <c r="AS78" s="50" t="e">
        <f t="shared" ref="AS78:AS141" si="35">IF(AND($AI78&gt;=$AY$3,  $AJ78&gt;=$AY$6, $AJ78&lt;$AY$7), $AH78,$AK$1)</f>
        <v>#N/A</v>
      </c>
      <c r="AT78" s="50" t="e">
        <f t="shared" ref="AT78:AT141" si="36">IF(AND($AI78&gt;=$AY$3, $AJ78&gt;=$AY$7), $AH78,$AK$1)</f>
        <v>#N/A</v>
      </c>
    </row>
    <row r="79" spans="31:46">
      <c r="AF79" s="46"/>
      <c r="AG79" s="46"/>
      <c r="AH79" s="46"/>
      <c r="AI79" s="46"/>
      <c r="AJ79" s="46"/>
      <c r="AL79" s="50" t="e">
        <f t="shared" si="28"/>
        <v>#N/A</v>
      </c>
      <c r="AM79" s="50" t="e">
        <f t="shared" si="29"/>
        <v>#N/A</v>
      </c>
      <c r="AN79" s="50" t="e">
        <f t="shared" si="30"/>
        <v>#N/A</v>
      </c>
      <c r="AO79" s="50" t="e">
        <f t="shared" si="31"/>
        <v>#N/A</v>
      </c>
      <c r="AP79" s="50" t="e">
        <f t="shared" si="32"/>
        <v>#N/A</v>
      </c>
      <c r="AQ79" s="50" t="e">
        <f t="shared" si="33"/>
        <v>#N/A</v>
      </c>
      <c r="AR79" s="50" t="e">
        <f t="shared" si="34"/>
        <v>#N/A</v>
      </c>
      <c r="AS79" s="50" t="e">
        <f t="shared" si="35"/>
        <v>#N/A</v>
      </c>
      <c r="AT79" s="50" t="e">
        <f t="shared" si="36"/>
        <v>#N/A</v>
      </c>
    </row>
    <row r="80" spans="31:46">
      <c r="AF80" s="46"/>
      <c r="AG80" s="46"/>
      <c r="AH80" s="46"/>
      <c r="AI80" s="46"/>
      <c r="AJ80" s="46"/>
      <c r="AL80" s="50" t="e">
        <f t="shared" si="28"/>
        <v>#N/A</v>
      </c>
      <c r="AM80" s="50" t="e">
        <f t="shared" si="29"/>
        <v>#N/A</v>
      </c>
      <c r="AN80" s="50" t="e">
        <f t="shared" si="30"/>
        <v>#N/A</v>
      </c>
      <c r="AO80" s="50" t="e">
        <f t="shared" si="31"/>
        <v>#N/A</v>
      </c>
      <c r="AP80" s="50" t="e">
        <f t="shared" si="32"/>
        <v>#N/A</v>
      </c>
      <c r="AQ80" s="50" t="e">
        <f t="shared" si="33"/>
        <v>#N/A</v>
      </c>
      <c r="AR80" s="50" t="e">
        <f t="shared" si="34"/>
        <v>#N/A</v>
      </c>
      <c r="AS80" s="50" t="e">
        <f t="shared" si="35"/>
        <v>#N/A</v>
      </c>
      <c r="AT80" s="50" t="e">
        <f t="shared" si="36"/>
        <v>#N/A</v>
      </c>
    </row>
    <row r="81" spans="32:46">
      <c r="AF81" s="46"/>
      <c r="AG81" s="46"/>
      <c r="AH81" s="46"/>
      <c r="AI81" s="46"/>
      <c r="AJ81" s="46"/>
      <c r="AL81" s="50" t="e">
        <f t="shared" si="28"/>
        <v>#N/A</v>
      </c>
      <c r="AM81" s="50" t="e">
        <f t="shared" si="29"/>
        <v>#N/A</v>
      </c>
      <c r="AN81" s="50" t="e">
        <f t="shared" si="30"/>
        <v>#N/A</v>
      </c>
      <c r="AO81" s="50" t="e">
        <f t="shared" si="31"/>
        <v>#N/A</v>
      </c>
      <c r="AP81" s="50" t="e">
        <f t="shared" si="32"/>
        <v>#N/A</v>
      </c>
      <c r="AQ81" s="50" t="e">
        <f t="shared" si="33"/>
        <v>#N/A</v>
      </c>
      <c r="AR81" s="50" t="e">
        <f t="shared" si="34"/>
        <v>#N/A</v>
      </c>
      <c r="AS81" s="50" t="e">
        <f t="shared" si="35"/>
        <v>#N/A</v>
      </c>
      <c r="AT81" s="50" t="e">
        <f t="shared" si="36"/>
        <v>#N/A</v>
      </c>
    </row>
    <row r="82" spans="32:46">
      <c r="AF82" s="46"/>
      <c r="AG82" s="46"/>
      <c r="AH82" s="46"/>
      <c r="AI82" s="46"/>
      <c r="AJ82" s="46"/>
      <c r="AL82" s="50" t="e">
        <f t="shared" si="28"/>
        <v>#N/A</v>
      </c>
      <c r="AM82" s="50" t="e">
        <f t="shared" si="29"/>
        <v>#N/A</v>
      </c>
      <c r="AN82" s="50" t="e">
        <f t="shared" si="30"/>
        <v>#N/A</v>
      </c>
      <c r="AO82" s="50" t="e">
        <f t="shared" si="31"/>
        <v>#N/A</v>
      </c>
      <c r="AP82" s="50" t="e">
        <f t="shared" si="32"/>
        <v>#N/A</v>
      </c>
      <c r="AQ82" s="50" t="e">
        <f t="shared" si="33"/>
        <v>#N/A</v>
      </c>
      <c r="AR82" s="50" t="e">
        <f t="shared" si="34"/>
        <v>#N/A</v>
      </c>
      <c r="AS82" s="50" t="e">
        <f t="shared" si="35"/>
        <v>#N/A</v>
      </c>
      <c r="AT82" s="50" t="e">
        <f t="shared" si="36"/>
        <v>#N/A</v>
      </c>
    </row>
    <row r="83" spans="32:46">
      <c r="AF83" s="46"/>
      <c r="AG83" s="46"/>
      <c r="AH83" s="46"/>
      <c r="AI83" s="46"/>
      <c r="AJ83" s="46"/>
      <c r="AL83" s="50" t="e">
        <f t="shared" si="28"/>
        <v>#N/A</v>
      </c>
      <c r="AM83" s="50" t="e">
        <f t="shared" si="29"/>
        <v>#N/A</v>
      </c>
      <c r="AN83" s="50" t="e">
        <f t="shared" si="30"/>
        <v>#N/A</v>
      </c>
      <c r="AO83" s="50" t="e">
        <f t="shared" si="31"/>
        <v>#N/A</v>
      </c>
      <c r="AP83" s="50" t="e">
        <f t="shared" si="32"/>
        <v>#N/A</v>
      </c>
      <c r="AQ83" s="50" t="e">
        <f t="shared" si="33"/>
        <v>#N/A</v>
      </c>
      <c r="AR83" s="50" t="e">
        <f t="shared" si="34"/>
        <v>#N/A</v>
      </c>
      <c r="AS83" s="50" t="e">
        <f t="shared" si="35"/>
        <v>#N/A</v>
      </c>
      <c r="AT83" s="50" t="e">
        <f t="shared" si="36"/>
        <v>#N/A</v>
      </c>
    </row>
    <row r="84" spans="32:46">
      <c r="AF84" s="46"/>
      <c r="AG84" s="46"/>
      <c r="AH84" s="46"/>
      <c r="AI84" s="46"/>
      <c r="AJ84" s="46"/>
      <c r="AL84" s="50" t="e">
        <f t="shared" si="28"/>
        <v>#N/A</v>
      </c>
      <c r="AM84" s="50" t="e">
        <f t="shared" si="29"/>
        <v>#N/A</v>
      </c>
      <c r="AN84" s="50" t="e">
        <f t="shared" si="30"/>
        <v>#N/A</v>
      </c>
      <c r="AO84" s="50" t="e">
        <f t="shared" si="31"/>
        <v>#N/A</v>
      </c>
      <c r="AP84" s="50" t="e">
        <f t="shared" si="32"/>
        <v>#N/A</v>
      </c>
      <c r="AQ84" s="50" t="e">
        <f t="shared" si="33"/>
        <v>#N/A</v>
      </c>
      <c r="AR84" s="50" t="e">
        <f t="shared" si="34"/>
        <v>#N/A</v>
      </c>
      <c r="AS84" s="50" t="e">
        <f t="shared" si="35"/>
        <v>#N/A</v>
      </c>
      <c r="AT84" s="50" t="e">
        <f t="shared" si="36"/>
        <v>#N/A</v>
      </c>
    </row>
    <row r="85" spans="32:46">
      <c r="AF85" s="46"/>
      <c r="AG85" s="46"/>
      <c r="AH85" s="46"/>
      <c r="AI85" s="46"/>
      <c r="AJ85" s="46"/>
      <c r="AL85" s="50" t="e">
        <f t="shared" si="28"/>
        <v>#N/A</v>
      </c>
      <c r="AM85" s="50" t="e">
        <f t="shared" si="29"/>
        <v>#N/A</v>
      </c>
      <c r="AN85" s="50" t="e">
        <f t="shared" si="30"/>
        <v>#N/A</v>
      </c>
      <c r="AO85" s="50" t="e">
        <f t="shared" si="31"/>
        <v>#N/A</v>
      </c>
      <c r="AP85" s="50" t="e">
        <f t="shared" si="32"/>
        <v>#N/A</v>
      </c>
      <c r="AQ85" s="50" t="e">
        <f t="shared" si="33"/>
        <v>#N/A</v>
      </c>
      <c r="AR85" s="50" t="e">
        <f t="shared" si="34"/>
        <v>#N/A</v>
      </c>
      <c r="AS85" s="50" t="e">
        <f t="shared" si="35"/>
        <v>#N/A</v>
      </c>
      <c r="AT85" s="50" t="e">
        <f t="shared" si="36"/>
        <v>#N/A</v>
      </c>
    </row>
    <row r="86" spans="32:46">
      <c r="AF86" s="46"/>
      <c r="AG86" s="46"/>
      <c r="AH86" s="46"/>
      <c r="AI86" s="46"/>
      <c r="AJ86" s="46"/>
      <c r="AL86" s="50" t="e">
        <f t="shared" si="28"/>
        <v>#N/A</v>
      </c>
      <c r="AM86" s="50" t="e">
        <f t="shared" si="29"/>
        <v>#N/A</v>
      </c>
      <c r="AN86" s="50" t="e">
        <f t="shared" si="30"/>
        <v>#N/A</v>
      </c>
      <c r="AO86" s="50" t="e">
        <f t="shared" si="31"/>
        <v>#N/A</v>
      </c>
      <c r="AP86" s="50" t="e">
        <f t="shared" si="32"/>
        <v>#N/A</v>
      </c>
      <c r="AQ86" s="50" t="e">
        <f t="shared" si="33"/>
        <v>#N/A</v>
      </c>
      <c r="AR86" s="50" t="e">
        <f t="shared" si="34"/>
        <v>#N/A</v>
      </c>
      <c r="AS86" s="50" t="e">
        <f t="shared" si="35"/>
        <v>#N/A</v>
      </c>
      <c r="AT86" s="50" t="e">
        <f t="shared" si="36"/>
        <v>#N/A</v>
      </c>
    </row>
    <row r="87" spans="32:46">
      <c r="AF87" s="46"/>
      <c r="AG87" s="46"/>
      <c r="AH87" s="46"/>
      <c r="AI87" s="46"/>
      <c r="AJ87" s="46"/>
      <c r="AL87" s="50" t="e">
        <f t="shared" si="28"/>
        <v>#N/A</v>
      </c>
      <c r="AM87" s="50" t="e">
        <f t="shared" si="29"/>
        <v>#N/A</v>
      </c>
      <c r="AN87" s="50" t="e">
        <f t="shared" si="30"/>
        <v>#N/A</v>
      </c>
      <c r="AO87" s="50" t="e">
        <f t="shared" si="31"/>
        <v>#N/A</v>
      </c>
      <c r="AP87" s="50" t="e">
        <f t="shared" si="32"/>
        <v>#N/A</v>
      </c>
      <c r="AQ87" s="50" t="e">
        <f t="shared" si="33"/>
        <v>#N/A</v>
      </c>
      <c r="AR87" s="50" t="e">
        <f t="shared" si="34"/>
        <v>#N/A</v>
      </c>
      <c r="AS87" s="50" t="e">
        <f t="shared" si="35"/>
        <v>#N/A</v>
      </c>
      <c r="AT87" s="50" t="e">
        <f t="shared" si="36"/>
        <v>#N/A</v>
      </c>
    </row>
    <row r="88" spans="32:46">
      <c r="AF88" s="46"/>
      <c r="AG88" s="46"/>
      <c r="AH88" s="46"/>
      <c r="AI88" s="46"/>
      <c r="AJ88" s="46"/>
      <c r="AL88" s="50" t="e">
        <f t="shared" si="28"/>
        <v>#N/A</v>
      </c>
      <c r="AM88" s="50" t="e">
        <f t="shared" si="29"/>
        <v>#N/A</v>
      </c>
      <c r="AN88" s="50" t="e">
        <f t="shared" si="30"/>
        <v>#N/A</v>
      </c>
      <c r="AO88" s="50" t="e">
        <f t="shared" si="31"/>
        <v>#N/A</v>
      </c>
      <c r="AP88" s="50" t="e">
        <f t="shared" si="32"/>
        <v>#N/A</v>
      </c>
      <c r="AQ88" s="50" t="e">
        <f t="shared" si="33"/>
        <v>#N/A</v>
      </c>
      <c r="AR88" s="50" t="e">
        <f t="shared" si="34"/>
        <v>#N/A</v>
      </c>
      <c r="AS88" s="50" t="e">
        <f t="shared" si="35"/>
        <v>#N/A</v>
      </c>
      <c r="AT88" s="50" t="e">
        <f t="shared" si="36"/>
        <v>#N/A</v>
      </c>
    </row>
    <row r="89" spans="32:46">
      <c r="AF89" s="46"/>
      <c r="AG89" s="46"/>
      <c r="AH89" s="46"/>
      <c r="AI89" s="46"/>
      <c r="AJ89" s="46"/>
      <c r="AL89" s="50" t="e">
        <f t="shared" si="28"/>
        <v>#N/A</v>
      </c>
      <c r="AM89" s="50" t="e">
        <f t="shared" si="29"/>
        <v>#N/A</v>
      </c>
      <c r="AN89" s="50" t="e">
        <f t="shared" si="30"/>
        <v>#N/A</v>
      </c>
      <c r="AO89" s="50" t="e">
        <f t="shared" si="31"/>
        <v>#N/A</v>
      </c>
      <c r="AP89" s="50" t="e">
        <f t="shared" si="32"/>
        <v>#N/A</v>
      </c>
      <c r="AQ89" s="50" t="e">
        <f t="shared" si="33"/>
        <v>#N/A</v>
      </c>
      <c r="AR89" s="50" t="e">
        <f t="shared" si="34"/>
        <v>#N/A</v>
      </c>
      <c r="AS89" s="50" t="e">
        <f t="shared" si="35"/>
        <v>#N/A</v>
      </c>
      <c r="AT89" s="50" t="e">
        <f t="shared" si="36"/>
        <v>#N/A</v>
      </c>
    </row>
    <row r="90" spans="32:46">
      <c r="AF90" s="46"/>
      <c r="AG90" s="46"/>
      <c r="AH90" s="46"/>
      <c r="AI90" s="46"/>
      <c r="AJ90" s="46"/>
      <c r="AL90" s="50" t="e">
        <f t="shared" si="28"/>
        <v>#N/A</v>
      </c>
      <c r="AM90" s="50" t="e">
        <f t="shared" si="29"/>
        <v>#N/A</v>
      </c>
      <c r="AN90" s="50" t="e">
        <f t="shared" si="30"/>
        <v>#N/A</v>
      </c>
      <c r="AO90" s="50" t="e">
        <f t="shared" si="31"/>
        <v>#N/A</v>
      </c>
      <c r="AP90" s="50" t="e">
        <f t="shared" si="32"/>
        <v>#N/A</v>
      </c>
      <c r="AQ90" s="50" t="e">
        <f t="shared" si="33"/>
        <v>#N/A</v>
      </c>
      <c r="AR90" s="50" t="e">
        <f t="shared" si="34"/>
        <v>#N/A</v>
      </c>
      <c r="AS90" s="50" t="e">
        <f t="shared" si="35"/>
        <v>#N/A</v>
      </c>
      <c r="AT90" s="50" t="e">
        <f t="shared" si="36"/>
        <v>#N/A</v>
      </c>
    </row>
    <row r="91" spans="32:46">
      <c r="AF91" s="46"/>
      <c r="AG91" s="46"/>
      <c r="AH91" s="46"/>
      <c r="AI91" s="46"/>
      <c r="AJ91" s="46"/>
      <c r="AL91" s="50" t="e">
        <f t="shared" si="28"/>
        <v>#N/A</v>
      </c>
      <c r="AM91" s="50" t="e">
        <f t="shared" si="29"/>
        <v>#N/A</v>
      </c>
      <c r="AN91" s="50" t="e">
        <f t="shared" si="30"/>
        <v>#N/A</v>
      </c>
      <c r="AO91" s="50" t="e">
        <f t="shared" si="31"/>
        <v>#N/A</v>
      </c>
      <c r="AP91" s="50" t="e">
        <f t="shared" si="32"/>
        <v>#N/A</v>
      </c>
      <c r="AQ91" s="50" t="e">
        <f t="shared" si="33"/>
        <v>#N/A</v>
      </c>
      <c r="AR91" s="50" t="e">
        <f t="shared" si="34"/>
        <v>#N/A</v>
      </c>
      <c r="AS91" s="50" t="e">
        <f t="shared" si="35"/>
        <v>#N/A</v>
      </c>
      <c r="AT91" s="50" t="e">
        <f t="shared" si="36"/>
        <v>#N/A</v>
      </c>
    </row>
    <row r="92" spans="32:46">
      <c r="AF92" s="46"/>
      <c r="AG92" s="46"/>
      <c r="AH92" s="46"/>
      <c r="AI92" s="46"/>
      <c r="AJ92" s="46"/>
      <c r="AL92" s="50" t="e">
        <f t="shared" si="28"/>
        <v>#N/A</v>
      </c>
      <c r="AM92" s="50" t="e">
        <f t="shared" si="29"/>
        <v>#N/A</v>
      </c>
      <c r="AN92" s="50" t="e">
        <f t="shared" si="30"/>
        <v>#N/A</v>
      </c>
      <c r="AO92" s="50" t="e">
        <f t="shared" si="31"/>
        <v>#N/A</v>
      </c>
      <c r="AP92" s="50" t="e">
        <f t="shared" si="32"/>
        <v>#N/A</v>
      </c>
      <c r="AQ92" s="50" t="e">
        <f t="shared" si="33"/>
        <v>#N/A</v>
      </c>
      <c r="AR92" s="50" t="e">
        <f t="shared" si="34"/>
        <v>#N/A</v>
      </c>
      <c r="AS92" s="50" t="e">
        <f t="shared" si="35"/>
        <v>#N/A</v>
      </c>
      <c r="AT92" s="50" t="e">
        <f t="shared" si="36"/>
        <v>#N/A</v>
      </c>
    </row>
    <row r="93" spans="32:46">
      <c r="AF93" s="46"/>
      <c r="AG93" s="46"/>
      <c r="AH93" s="46"/>
      <c r="AI93" s="46"/>
      <c r="AJ93" s="46"/>
      <c r="AL93" s="50" t="e">
        <f t="shared" si="28"/>
        <v>#N/A</v>
      </c>
      <c r="AM93" s="50" t="e">
        <f t="shared" si="29"/>
        <v>#N/A</v>
      </c>
      <c r="AN93" s="50" t="e">
        <f t="shared" si="30"/>
        <v>#N/A</v>
      </c>
      <c r="AO93" s="50" t="e">
        <f t="shared" si="31"/>
        <v>#N/A</v>
      </c>
      <c r="AP93" s="50" t="e">
        <f t="shared" si="32"/>
        <v>#N/A</v>
      </c>
      <c r="AQ93" s="50" t="e">
        <f t="shared" si="33"/>
        <v>#N/A</v>
      </c>
      <c r="AR93" s="50" t="e">
        <f t="shared" si="34"/>
        <v>#N/A</v>
      </c>
      <c r="AS93" s="50" t="e">
        <f t="shared" si="35"/>
        <v>#N/A</v>
      </c>
      <c r="AT93" s="50" t="e">
        <f t="shared" si="36"/>
        <v>#N/A</v>
      </c>
    </row>
    <row r="94" spans="32:46">
      <c r="AF94" s="46"/>
      <c r="AG94" s="46"/>
      <c r="AH94" s="46"/>
      <c r="AI94" s="46"/>
      <c r="AJ94" s="46"/>
      <c r="AL94" s="50" t="e">
        <f t="shared" si="28"/>
        <v>#N/A</v>
      </c>
      <c r="AM94" s="50" t="e">
        <f t="shared" si="29"/>
        <v>#N/A</v>
      </c>
      <c r="AN94" s="50" t="e">
        <f t="shared" si="30"/>
        <v>#N/A</v>
      </c>
      <c r="AO94" s="50" t="e">
        <f t="shared" si="31"/>
        <v>#N/A</v>
      </c>
      <c r="AP94" s="50" t="e">
        <f t="shared" si="32"/>
        <v>#N/A</v>
      </c>
      <c r="AQ94" s="50" t="e">
        <f t="shared" si="33"/>
        <v>#N/A</v>
      </c>
      <c r="AR94" s="50" t="e">
        <f t="shared" si="34"/>
        <v>#N/A</v>
      </c>
      <c r="AS94" s="50" t="e">
        <f t="shared" si="35"/>
        <v>#N/A</v>
      </c>
      <c r="AT94" s="50" t="e">
        <f t="shared" si="36"/>
        <v>#N/A</v>
      </c>
    </row>
    <row r="95" spans="32:46">
      <c r="AF95" s="46"/>
      <c r="AG95" s="46"/>
      <c r="AH95" s="46"/>
      <c r="AI95" s="46"/>
      <c r="AJ95" s="46"/>
      <c r="AL95" s="50" t="e">
        <f t="shared" si="28"/>
        <v>#N/A</v>
      </c>
      <c r="AM95" s="50" t="e">
        <f t="shared" si="29"/>
        <v>#N/A</v>
      </c>
      <c r="AN95" s="50" t="e">
        <f t="shared" si="30"/>
        <v>#N/A</v>
      </c>
      <c r="AO95" s="50" t="e">
        <f t="shared" si="31"/>
        <v>#N/A</v>
      </c>
      <c r="AP95" s="50" t="e">
        <f t="shared" si="32"/>
        <v>#N/A</v>
      </c>
      <c r="AQ95" s="50" t="e">
        <f t="shared" si="33"/>
        <v>#N/A</v>
      </c>
      <c r="AR95" s="50" t="e">
        <f t="shared" si="34"/>
        <v>#N/A</v>
      </c>
      <c r="AS95" s="50" t="e">
        <f t="shared" si="35"/>
        <v>#N/A</v>
      </c>
      <c r="AT95" s="50" t="e">
        <f t="shared" si="36"/>
        <v>#N/A</v>
      </c>
    </row>
    <row r="96" spans="32:46">
      <c r="AF96" s="46"/>
      <c r="AG96" s="46"/>
      <c r="AH96" s="46"/>
      <c r="AI96" s="46"/>
      <c r="AJ96" s="46"/>
      <c r="AL96" s="50" t="e">
        <f t="shared" si="28"/>
        <v>#N/A</v>
      </c>
      <c r="AM96" s="50" t="e">
        <f t="shared" si="29"/>
        <v>#N/A</v>
      </c>
      <c r="AN96" s="50" t="e">
        <f t="shared" si="30"/>
        <v>#N/A</v>
      </c>
      <c r="AO96" s="50" t="e">
        <f t="shared" si="31"/>
        <v>#N/A</v>
      </c>
      <c r="AP96" s="50" t="e">
        <f t="shared" si="32"/>
        <v>#N/A</v>
      </c>
      <c r="AQ96" s="50" t="e">
        <f t="shared" si="33"/>
        <v>#N/A</v>
      </c>
      <c r="AR96" s="50" t="e">
        <f t="shared" si="34"/>
        <v>#N/A</v>
      </c>
      <c r="AS96" s="50" t="e">
        <f t="shared" si="35"/>
        <v>#N/A</v>
      </c>
      <c r="AT96" s="50" t="e">
        <f t="shared" si="36"/>
        <v>#N/A</v>
      </c>
    </row>
    <row r="97" spans="32:46">
      <c r="AF97" s="46"/>
      <c r="AG97" s="46"/>
      <c r="AH97" s="46"/>
      <c r="AI97" s="46"/>
      <c r="AJ97" s="46"/>
      <c r="AL97" s="50" t="e">
        <f t="shared" si="28"/>
        <v>#N/A</v>
      </c>
      <c r="AM97" s="50" t="e">
        <f t="shared" si="29"/>
        <v>#N/A</v>
      </c>
      <c r="AN97" s="50" t="e">
        <f t="shared" si="30"/>
        <v>#N/A</v>
      </c>
      <c r="AO97" s="50" t="e">
        <f t="shared" si="31"/>
        <v>#N/A</v>
      </c>
      <c r="AP97" s="50" t="e">
        <f t="shared" si="32"/>
        <v>#N/A</v>
      </c>
      <c r="AQ97" s="50" t="e">
        <f t="shared" si="33"/>
        <v>#N/A</v>
      </c>
      <c r="AR97" s="50" t="e">
        <f t="shared" si="34"/>
        <v>#N/A</v>
      </c>
      <c r="AS97" s="50" t="e">
        <f t="shared" si="35"/>
        <v>#N/A</v>
      </c>
      <c r="AT97" s="50" t="e">
        <f t="shared" si="36"/>
        <v>#N/A</v>
      </c>
    </row>
    <row r="98" spans="32:46">
      <c r="AF98" s="46"/>
      <c r="AG98" s="46"/>
      <c r="AH98" s="46"/>
      <c r="AI98" s="46"/>
      <c r="AJ98" s="46"/>
      <c r="AL98" s="50" t="e">
        <f t="shared" si="28"/>
        <v>#N/A</v>
      </c>
      <c r="AM98" s="50" t="e">
        <f t="shared" si="29"/>
        <v>#N/A</v>
      </c>
      <c r="AN98" s="50" t="e">
        <f t="shared" si="30"/>
        <v>#N/A</v>
      </c>
      <c r="AO98" s="50" t="e">
        <f t="shared" si="31"/>
        <v>#N/A</v>
      </c>
      <c r="AP98" s="50" t="e">
        <f t="shared" si="32"/>
        <v>#N/A</v>
      </c>
      <c r="AQ98" s="50" t="e">
        <f t="shared" si="33"/>
        <v>#N/A</v>
      </c>
      <c r="AR98" s="50" t="e">
        <f t="shared" si="34"/>
        <v>#N/A</v>
      </c>
      <c r="AS98" s="50" t="e">
        <f t="shared" si="35"/>
        <v>#N/A</v>
      </c>
      <c r="AT98" s="50" t="e">
        <f t="shared" si="36"/>
        <v>#N/A</v>
      </c>
    </row>
    <row r="99" spans="32:46">
      <c r="AF99" s="46"/>
      <c r="AG99" s="46"/>
      <c r="AH99" s="46"/>
      <c r="AI99" s="46"/>
      <c r="AJ99" s="46"/>
      <c r="AL99" s="50" t="e">
        <f t="shared" si="28"/>
        <v>#N/A</v>
      </c>
      <c r="AM99" s="50" t="e">
        <f t="shared" si="29"/>
        <v>#N/A</v>
      </c>
      <c r="AN99" s="50" t="e">
        <f t="shared" si="30"/>
        <v>#N/A</v>
      </c>
      <c r="AO99" s="50" t="e">
        <f t="shared" si="31"/>
        <v>#N/A</v>
      </c>
      <c r="AP99" s="50" t="e">
        <f t="shared" si="32"/>
        <v>#N/A</v>
      </c>
      <c r="AQ99" s="50" t="e">
        <f t="shared" si="33"/>
        <v>#N/A</v>
      </c>
      <c r="AR99" s="50" t="e">
        <f t="shared" si="34"/>
        <v>#N/A</v>
      </c>
      <c r="AS99" s="50" t="e">
        <f t="shared" si="35"/>
        <v>#N/A</v>
      </c>
      <c r="AT99" s="50" t="e">
        <f t="shared" si="36"/>
        <v>#N/A</v>
      </c>
    </row>
    <row r="100" spans="32:46">
      <c r="AF100" s="46"/>
      <c r="AG100" s="46"/>
      <c r="AH100" s="46"/>
      <c r="AI100" s="46"/>
      <c r="AJ100" s="46"/>
      <c r="AL100" s="50" t="e">
        <f t="shared" si="28"/>
        <v>#N/A</v>
      </c>
      <c r="AM100" s="50" t="e">
        <f t="shared" si="29"/>
        <v>#N/A</v>
      </c>
      <c r="AN100" s="50" t="e">
        <f t="shared" si="30"/>
        <v>#N/A</v>
      </c>
      <c r="AO100" s="50" t="e">
        <f t="shared" si="31"/>
        <v>#N/A</v>
      </c>
      <c r="AP100" s="50" t="e">
        <f t="shared" si="32"/>
        <v>#N/A</v>
      </c>
      <c r="AQ100" s="50" t="e">
        <f t="shared" si="33"/>
        <v>#N/A</v>
      </c>
      <c r="AR100" s="50" t="e">
        <f t="shared" si="34"/>
        <v>#N/A</v>
      </c>
      <c r="AS100" s="50" t="e">
        <f t="shared" si="35"/>
        <v>#N/A</v>
      </c>
      <c r="AT100" s="50" t="e">
        <f t="shared" si="36"/>
        <v>#N/A</v>
      </c>
    </row>
    <row r="101" spans="32:46">
      <c r="AF101" s="46"/>
      <c r="AG101" s="46"/>
      <c r="AH101" s="46"/>
      <c r="AI101" s="46"/>
      <c r="AJ101" s="46"/>
      <c r="AL101" s="50" t="e">
        <f t="shared" si="28"/>
        <v>#N/A</v>
      </c>
      <c r="AM101" s="50" t="e">
        <f t="shared" si="29"/>
        <v>#N/A</v>
      </c>
      <c r="AN101" s="50" t="e">
        <f t="shared" si="30"/>
        <v>#N/A</v>
      </c>
      <c r="AO101" s="50" t="e">
        <f t="shared" si="31"/>
        <v>#N/A</v>
      </c>
      <c r="AP101" s="50" t="e">
        <f t="shared" si="32"/>
        <v>#N/A</v>
      </c>
      <c r="AQ101" s="50" t="e">
        <f t="shared" si="33"/>
        <v>#N/A</v>
      </c>
      <c r="AR101" s="50" t="e">
        <f t="shared" si="34"/>
        <v>#N/A</v>
      </c>
      <c r="AS101" s="50" t="e">
        <f t="shared" si="35"/>
        <v>#N/A</v>
      </c>
      <c r="AT101" s="50" t="e">
        <f t="shared" si="36"/>
        <v>#N/A</v>
      </c>
    </row>
    <row r="102" spans="32:46">
      <c r="AF102" s="46"/>
      <c r="AG102" s="46"/>
      <c r="AH102" s="46"/>
      <c r="AI102" s="46"/>
      <c r="AJ102" s="46"/>
      <c r="AL102" s="50" t="e">
        <f t="shared" si="28"/>
        <v>#N/A</v>
      </c>
      <c r="AM102" s="50" t="e">
        <f t="shared" si="29"/>
        <v>#N/A</v>
      </c>
      <c r="AN102" s="50" t="e">
        <f t="shared" si="30"/>
        <v>#N/A</v>
      </c>
      <c r="AO102" s="50" t="e">
        <f t="shared" si="31"/>
        <v>#N/A</v>
      </c>
      <c r="AP102" s="50" t="e">
        <f t="shared" si="32"/>
        <v>#N/A</v>
      </c>
      <c r="AQ102" s="50" t="e">
        <f t="shared" si="33"/>
        <v>#N/A</v>
      </c>
      <c r="AR102" s="50" t="e">
        <f t="shared" si="34"/>
        <v>#N/A</v>
      </c>
      <c r="AS102" s="50" t="e">
        <f t="shared" si="35"/>
        <v>#N/A</v>
      </c>
      <c r="AT102" s="50" t="e">
        <f t="shared" si="36"/>
        <v>#N/A</v>
      </c>
    </row>
    <row r="103" spans="32:46">
      <c r="AF103" s="46"/>
      <c r="AG103" s="46"/>
      <c r="AH103" s="46"/>
      <c r="AI103" s="46"/>
      <c r="AJ103" s="46"/>
      <c r="AL103" s="50" t="e">
        <f t="shared" si="28"/>
        <v>#N/A</v>
      </c>
      <c r="AM103" s="50" t="e">
        <f t="shared" si="29"/>
        <v>#N/A</v>
      </c>
      <c r="AN103" s="50" t="e">
        <f t="shared" si="30"/>
        <v>#N/A</v>
      </c>
      <c r="AO103" s="50" t="e">
        <f t="shared" si="31"/>
        <v>#N/A</v>
      </c>
      <c r="AP103" s="50" t="e">
        <f t="shared" si="32"/>
        <v>#N/A</v>
      </c>
      <c r="AQ103" s="50" t="e">
        <f t="shared" si="33"/>
        <v>#N/A</v>
      </c>
      <c r="AR103" s="50" t="e">
        <f t="shared" si="34"/>
        <v>#N/A</v>
      </c>
      <c r="AS103" s="50" t="e">
        <f t="shared" si="35"/>
        <v>#N/A</v>
      </c>
      <c r="AT103" s="50" t="e">
        <f t="shared" si="36"/>
        <v>#N/A</v>
      </c>
    </row>
    <row r="104" spans="32:46">
      <c r="AF104" s="46"/>
      <c r="AG104" s="46"/>
      <c r="AH104" s="46"/>
      <c r="AI104" s="46"/>
      <c r="AJ104" s="46"/>
      <c r="AL104" s="50" t="e">
        <f t="shared" si="28"/>
        <v>#N/A</v>
      </c>
      <c r="AM104" s="50" t="e">
        <f t="shared" si="29"/>
        <v>#N/A</v>
      </c>
      <c r="AN104" s="50" t="e">
        <f t="shared" si="30"/>
        <v>#N/A</v>
      </c>
      <c r="AO104" s="50" t="e">
        <f t="shared" si="31"/>
        <v>#N/A</v>
      </c>
      <c r="AP104" s="50" t="e">
        <f t="shared" si="32"/>
        <v>#N/A</v>
      </c>
      <c r="AQ104" s="50" t="e">
        <f t="shared" si="33"/>
        <v>#N/A</v>
      </c>
      <c r="AR104" s="50" t="e">
        <f t="shared" si="34"/>
        <v>#N/A</v>
      </c>
      <c r="AS104" s="50" t="e">
        <f t="shared" si="35"/>
        <v>#N/A</v>
      </c>
      <c r="AT104" s="50" t="e">
        <f t="shared" si="36"/>
        <v>#N/A</v>
      </c>
    </row>
    <row r="105" spans="32:46">
      <c r="AF105" s="46"/>
      <c r="AG105" s="46"/>
      <c r="AH105" s="46"/>
      <c r="AI105" s="46"/>
      <c r="AJ105" s="46"/>
      <c r="AL105" s="50" t="e">
        <f t="shared" si="28"/>
        <v>#N/A</v>
      </c>
      <c r="AM105" s="50" t="e">
        <f t="shared" si="29"/>
        <v>#N/A</v>
      </c>
      <c r="AN105" s="50" t="e">
        <f t="shared" si="30"/>
        <v>#N/A</v>
      </c>
      <c r="AO105" s="50" t="e">
        <f t="shared" si="31"/>
        <v>#N/A</v>
      </c>
      <c r="AP105" s="50" t="e">
        <f t="shared" si="32"/>
        <v>#N/A</v>
      </c>
      <c r="AQ105" s="50" t="e">
        <f t="shared" si="33"/>
        <v>#N/A</v>
      </c>
      <c r="AR105" s="50" t="e">
        <f t="shared" si="34"/>
        <v>#N/A</v>
      </c>
      <c r="AS105" s="50" t="e">
        <f t="shared" si="35"/>
        <v>#N/A</v>
      </c>
      <c r="AT105" s="50" t="e">
        <f t="shared" si="36"/>
        <v>#N/A</v>
      </c>
    </row>
    <row r="106" spans="32:46">
      <c r="AF106" s="46"/>
      <c r="AG106" s="46"/>
      <c r="AH106" s="46"/>
      <c r="AI106" s="46"/>
      <c r="AJ106" s="46"/>
      <c r="AL106" s="50" t="e">
        <f t="shared" si="28"/>
        <v>#N/A</v>
      </c>
      <c r="AM106" s="50" t="e">
        <f t="shared" si="29"/>
        <v>#N/A</v>
      </c>
      <c r="AN106" s="50" t="e">
        <f t="shared" si="30"/>
        <v>#N/A</v>
      </c>
      <c r="AO106" s="50" t="e">
        <f t="shared" si="31"/>
        <v>#N/A</v>
      </c>
      <c r="AP106" s="50" t="e">
        <f t="shared" si="32"/>
        <v>#N/A</v>
      </c>
      <c r="AQ106" s="50" t="e">
        <f t="shared" si="33"/>
        <v>#N/A</v>
      </c>
      <c r="AR106" s="50" t="e">
        <f t="shared" si="34"/>
        <v>#N/A</v>
      </c>
      <c r="AS106" s="50" t="e">
        <f t="shared" si="35"/>
        <v>#N/A</v>
      </c>
      <c r="AT106" s="50" t="e">
        <f t="shared" si="36"/>
        <v>#N/A</v>
      </c>
    </row>
    <row r="107" spans="32:46">
      <c r="AF107" s="46"/>
      <c r="AG107" s="46"/>
      <c r="AH107" s="46"/>
      <c r="AI107" s="46"/>
      <c r="AJ107" s="46"/>
      <c r="AL107" s="50" t="e">
        <f t="shared" si="28"/>
        <v>#N/A</v>
      </c>
      <c r="AM107" s="50" t="e">
        <f t="shared" si="29"/>
        <v>#N/A</v>
      </c>
      <c r="AN107" s="50" t="e">
        <f t="shared" si="30"/>
        <v>#N/A</v>
      </c>
      <c r="AO107" s="50" t="e">
        <f t="shared" si="31"/>
        <v>#N/A</v>
      </c>
      <c r="AP107" s="50" t="e">
        <f t="shared" si="32"/>
        <v>#N/A</v>
      </c>
      <c r="AQ107" s="50" t="e">
        <f t="shared" si="33"/>
        <v>#N/A</v>
      </c>
      <c r="AR107" s="50" t="e">
        <f t="shared" si="34"/>
        <v>#N/A</v>
      </c>
      <c r="AS107" s="50" t="e">
        <f t="shared" si="35"/>
        <v>#N/A</v>
      </c>
      <c r="AT107" s="50" t="e">
        <f t="shared" si="36"/>
        <v>#N/A</v>
      </c>
    </row>
    <row r="108" spans="32:46">
      <c r="AF108" s="46"/>
      <c r="AG108" s="46"/>
      <c r="AH108" s="46"/>
      <c r="AI108" s="46"/>
      <c r="AJ108" s="46"/>
      <c r="AL108" s="50" t="e">
        <f t="shared" si="28"/>
        <v>#N/A</v>
      </c>
      <c r="AM108" s="50" t="e">
        <f t="shared" si="29"/>
        <v>#N/A</v>
      </c>
      <c r="AN108" s="50" t="e">
        <f t="shared" si="30"/>
        <v>#N/A</v>
      </c>
      <c r="AO108" s="50" t="e">
        <f t="shared" si="31"/>
        <v>#N/A</v>
      </c>
      <c r="AP108" s="50" t="e">
        <f t="shared" si="32"/>
        <v>#N/A</v>
      </c>
      <c r="AQ108" s="50" t="e">
        <f t="shared" si="33"/>
        <v>#N/A</v>
      </c>
      <c r="AR108" s="50" t="e">
        <f t="shared" si="34"/>
        <v>#N/A</v>
      </c>
      <c r="AS108" s="50" t="e">
        <f t="shared" si="35"/>
        <v>#N/A</v>
      </c>
      <c r="AT108" s="50" t="e">
        <f t="shared" si="36"/>
        <v>#N/A</v>
      </c>
    </row>
    <row r="109" spans="32:46">
      <c r="AF109" s="46"/>
      <c r="AG109" s="46"/>
      <c r="AH109" s="46"/>
      <c r="AI109" s="46"/>
      <c r="AJ109" s="46"/>
      <c r="AL109" s="50" t="e">
        <f t="shared" si="28"/>
        <v>#N/A</v>
      </c>
      <c r="AM109" s="50" t="e">
        <f t="shared" si="29"/>
        <v>#N/A</v>
      </c>
      <c r="AN109" s="50" t="e">
        <f t="shared" si="30"/>
        <v>#N/A</v>
      </c>
      <c r="AO109" s="50" t="e">
        <f t="shared" si="31"/>
        <v>#N/A</v>
      </c>
      <c r="AP109" s="50" t="e">
        <f t="shared" si="32"/>
        <v>#N/A</v>
      </c>
      <c r="AQ109" s="50" t="e">
        <f t="shared" si="33"/>
        <v>#N/A</v>
      </c>
      <c r="AR109" s="50" t="e">
        <f t="shared" si="34"/>
        <v>#N/A</v>
      </c>
      <c r="AS109" s="50" t="e">
        <f t="shared" si="35"/>
        <v>#N/A</v>
      </c>
      <c r="AT109" s="50" t="e">
        <f t="shared" si="36"/>
        <v>#N/A</v>
      </c>
    </row>
    <row r="110" spans="32:46">
      <c r="AF110" s="46"/>
      <c r="AG110" s="46"/>
      <c r="AH110" s="46"/>
      <c r="AI110" s="46"/>
      <c r="AJ110" s="46"/>
      <c r="AL110" s="50" t="e">
        <f t="shared" si="28"/>
        <v>#N/A</v>
      </c>
      <c r="AM110" s="50" t="e">
        <f t="shared" si="29"/>
        <v>#N/A</v>
      </c>
      <c r="AN110" s="50" t="e">
        <f t="shared" si="30"/>
        <v>#N/A</v>
      </c>
      <c r="AO110" s="50" t="e">
        <f t="shared" si="31"/>
        <v>#N/A</v>
      </c>
      <c r="AP110" s="50" t="e">
        <f t="shared" si="32"/>
        <v>#N/A</v>
      </c>
      <c r="AQ110" s="50" t="e">
        <f t="shared" si="33"/>
        <v>#N/A</v>
      </c>
      <c r="AR110" s="50" t="e">
        <f t="shared" si="34"/>
        <v>#N/A</v>
      </c>
      <c r="AS110" s="50" t="e">
        <f t="shared" si="35"/>
        <v>#N/A</v>
      </c>
      <c r="AT110" s="50" t="e">
        <f t="shared" si="36"/>
        <v>#N/A</v>
      </c>
    </row>
    <row r="111" spans="32:46">
      <c r="AF111" s="46"/>
      <c r="AG111" s="46"/>
      <c r="AH111" s="46"/>
      <c r="AI111" s="46"/>
      <c r="AJ111" s="46"/>
      <c r="AL111" s="50" t="e">
        <f t="shared" si="28"/>
        <v>#N/A</v>
      </c>
      <c r="AM111" s="50" t="e">
        <f t="shared" si="29"/>
        <v>#N/A</v>
      </c>
      <c r="AN111" s="50" t="e">
        <f t="shared" si="30"/>
        <v>#N/A</v>
      </c>
      <c r="AO111" s="50" t="e">
        <f t="shared" si="31"/>
        <v>#N/A</v>
      </c>
      <c r="AP111" s="50" t="e">
        <f t="shared" si="32"/>
        <v>#N/A</v>
      </c>
      <c r="AQ111" s="50" t="e">
        <f t="shared" si="33"/>
        <v>#N/A</v>
      </c>
      <c r="AR111" s="50" t="e">
        <f t="shared" si="34"/>
        <v>#N/A</v>
      </c>
      <c r="AS111" s="50" t="e">
        <f t="shared" si="35"/>
        <v>#N/A</v>
      </c>
      <c r="AT111" s="50" t="e">
        <f t="shared" si="36"/>
        <v>#N/A</v>
      </c>
    </row>
    <row r="112" spans="32:46">
      <c r="AF112" s="46"/>
      <c r="AG112" s="46"/>
      <c r="AH112" s="46"/>
      <c r="AI112" s="46"/>
      <c r="AJ112" s="46"/>
      <c r="AL112" s="50" t="e">
        <f t="shared" si="28"/>
        <v>#N/A</v>
      </c>
      <c r="AM112" s="50" t="e">
        <f t="shared" si="29"/>
        <v>#N/A</v>
      </c>
      <c r="AN112" s="50" t="e">
        <f t="shared" si="30"/>
        <v>#N/A</v>
      </c>
      <c r="AO112" s="50" t="e">
        <f t="shared" si="31"/>
        <v>#N/A</v>
      </c>
      <c r="AP112" s="50" t="e">
        <f t="shared" si="32"/>
        <v>#N/A</v>
      </c>
      <c r="AQ112" s="50" t="e">
        <f t="shared" si="33"/>
        <v>#N/A</v>
      </c>
      <c r="AR112" s="50" t="e">
        <f t="shared" si="34"/>
        <v>#N/A</v>
      </c>
      <c r="AS112" s="50" t="e">
        <f t="shared" si="35"/>
        <v>#N/A</v>
      </c>
      <c r="AT112" s="50" t="e">
        <f t="shared" si="36"/>
        <v>#N/A</v>
      </c>
    </row>
    <row r="113" spans="32:46">
      <c r="AF113" s="46"/>
      <c r="AG113" s="46"/>
      <c r="AH113" s="46"/>
      <c r="AI113" s="46"/>
      <c r="AJ113" s="46"/>
      <c r="AL113" s="50" t="e">
        <f t="shared" si="28"/>
        <v>#N/A</v>
      </c>
      <c r="AM113" s="50" t="e">
        <f t="shared" si="29"/>
        <v>#N/A</v>
      </c>
      <c r="AN113" s="50" t="e">
        <f t="shared" si="30"/>
        <v>#N/A</v>
      </c>
      <c r="AO113" s="50" t="e">
        <f t="shared" si="31"/>
        <v>#N/A</v>
      </c>
      <c r="AP113" s="50" t="e">
        <f t="shared" si="32"/>
        <v>#N/A</v>
      </c>
      <c r="AQ113" s="50" t="e">
        <f t="shared" si="33"/>
        <v>#N/A</v>
      </c>
      <c r="AR113" s="50" t="e">
        <f t="shared" si="34"/>
        <v>#N/A</v>
      </c>
      <c r="AS113" s="50" t="e">
        <f t="shared" si="35"/>
        <v>#N/A</v>
      </c>
      <c r="AT113" s="50" t="e">
        <f t="shared" si="36"/>
        <v>#N/A</v>
      </c>
    </row>
    <row r="114" spans="32:46">
      <c r="AF114" s="46"/>
      <c r="AG114" s="46"/>
      <c r="AH114" s="46"/>
      <c r="AI114" s="46"/>
      <c r="AJ114" s="46"/>
      <c r="AL114" s="50" t="e">
        <f t="shared" si="28"/>
        <v>#N/A</v>
      </c>
      <c r="AM114" s="50" t="e">
        <f t="shared" si="29"/>
        <v>#N/A</v>
      </c>
      <c r="AN114" s="50" t="e">
        <f t="shared" si="30"/>
        <v>#N/A</v>
      </c>
      <c r="AO114" s="50" t="e">
        <f t="shared" si="31"/>
        <v>#N/A</v>
      </c>
      <c r="AP114" s="50" t="e">
        <f t="shared" si="32"/>
        <v>#N/A</v>
      </c>
      <c r="AQ114" s="50" t="e">
        <f t="shared" si="33"/>
        <v>#N/A</v>
      </c>
      <c r="AR114" s="50" t="e">
        <f t="shared" si="34"/>
        <v>#N/A</v>
      </c>
      <c r="AS114" s="50" t="e">
        <f t="shared" si="35"/>
        <v>#N/A</v>
      </c>
      <c r="AT114" s="50" t="e">
        <f t="shared" si="36"/>
        <v>#N/A</v>
      </c>
    </row>
    <row r="115" spans="32:46">
      <c r="AF115" s="46"/>
      <c r="AG115" s="46"/>
      <c r="AH115" s="46"/>
      <c r="AI115" s="46"/>
      <c r="AJ115" s="46"/>
      <c r="AL115" s="50" t="e">
        <f t="shared" si="28"/>
        <v>#N/A</v>
      </c>
      <c r="AM115" s="50" t="e">
        <f t="shared" si="29"/>
        <v>#N/A</v>
      </c>
      <c r="AN115" s="50" t="e">
        <f t="shared" si="30"/>
        <v>#N/A</v>
      </c>
      <c r="AO115" s="50" t="e">
        <f t="shared" si="31"/>
        <v>#N/A</v>
      </c>
      <c r="AP115" s="50" t="e">
        <f t="shared" si="32"/>
        <v>#N/A</v>
      </c>
      <c r="AQ115" s="50" t="e">
        <f t="shared" si="33"/>
        <v>#N/A</v>
      </c>
      <c r="AR115" s="50" t="e">
        <f t="shared" si="34"/>
        <v>#N/A</v>
      </c>
      <c r="AS115" s="50" t="e">
        <f t="shared" si="35"/>
        <v>#N/A</v>
      </c>
      <c r="AT115" s="50" t="e">
        <f t="shared" si="36"/>
        <v>#N/A</v>
      </c>
    </row>
    <row r="116" spans="32:46">
      <c r="AF116" s="46"/>
      <c r="AG116" s="46"/>
      <c r="AH116" s="46"/>
      <c r="AI116" s="46"/>
      <c r="AJ116" s="46"/>
      <c r="AL116" s="50" t="e">
        <f t="shared" si="28"/>
        <v>#N/A</v>
      </c>
      <c r="AM116" s="50" t="e">
        <f t="shared" si="29"/>
        <v>#N/A</v>
      </c>
      <c r="AN116" s="50" t="e">
        <f t="shared" si="30"/>
        <v>#N/A</v>
      </c>
      <c r="AO116" s="50" t="e">
        <f t="shared" si="31"/>
        <v>#N/A</v>
      </c>
      <c r="AP116" s="50" t="e">
        <f t="shared" si="32"/>
        <v>#N/A</v>
      </c>
      <c r="AQ116" s="50" t="e">
        <f t="shared" si="33"/>
        <v>#N/A</v>
      </c>
      <c r="AR116" s="50" t="e">
        <f t="shared" si="34"/>
        <v>#N/A</v>
      </c>
      <c r="AS116" s="50" t="e">
        <f t="shared" si="35"/>
        <v>#N/A</v>
      </c>
      <c r="AT116" s="50" t="e">
        <f t="shared" si="36"/>
        <v>#N/A</v>
      </c>
    </row>
    <row r="117" spans="32:46">
      <c r="AF117" s="46"/>
      <c r="AG117" s="46"/>
      <c r="AH117" s="46"/>
      <c r="AI117" s="46"/>
      <c r="AJ117" s="46"/>
      <c r="AL117" s="50" t="e">
        <f t="shared" si="28"/>
        <v>#N/A</v>
      </c>
      <c r="AM117" s="50" t="e">
        <f t="shared" si="29"/>
        <v>#N/A</v>
      </c>
      <c r="AN117" s="50" t="e">
        <f t="shared" si="30"/>
        <v>#N/A</v>
      </c>
      <c r="AO117" s="50" t="e">
        <f t="shared" si="31"/>
        <v>#N/A</v>
      </c>
      <c r="AP117" s="50" t="e">
        <f t="shared" si="32"/>
        <v>#N/A</v>
      </c>
      <c r="AQ117" s="50" t="e">
        <f t="shared" si="33"/>
        <v>#N/A</v>
      </c>
      <c r="AR117" s="50" t="e">
        <f t="shared" si="34"/>
        <v>#N/A</v>
      </c>
      <c r="AS117" s="50" t="e">
        <f t="shared" si="35"/>
        <v>#N/A</v>
      </c>
      <c r="AT117" s="50" t="e">
        <f t="shared" si="36"/>
        <v>#N/A</v>
      </c>
    </row>
    <row r="118" spans="32:46">
      <c r="AF118" s="46"/>
      <c r="AG118" s="46"/>
      <c r="AH118" s="46"/>
      <c r="AI118" s="46"/>
      <c r="AJ118" s="46"/>
      <c r="AL118" s="50" t="e">
        <f t="shared" si="28"/>
        <v>#N/A</v>
      </c>
      <c r="AM118" s="50" t="e">
        <f t="shared" si="29"/>
        <v>#N/A</v>
      </c>
      <c r="AN118" s="50" t="e">
        <f t="shared" si="30"/>
        <v>#N/A</v>
      </c>
      <c r="AO118" s="50" t="e">
        <f t="shared" si="31"/>
        <v>#N/A</v>
      </c>
      <c r="AP118" s="50" t="e">
        <f t="shared" si="32"/>
        <v>#N/A</v>
      </c>
      <c r="AQ118" s="50" t="e">
        <f t="shared" si="33"/>
        <v>#N/A</v>
      </c>
      <c r="AR118" s="50" t="e">
        <f t="shared" si="34"/>
        <v>#N/A</v>
      </c>
      <c r="AS118" s="50" t="e">
        <f t="shared" si="35"/>
        <v>#N/A</v>
      </c>
      <c r="AT118" s="50" t="e">
        <f t="shared" si="36"/>
        <v>#N/A</v>
      </c>
    </row>
    <row r="119" spans="32:46">
      <c r="AF119" s="46"/>
      <c r="AG119" s="46"/>
      <c r="AH119" s="46"/>
      <c r="AI119" s="46"/>
      <c r="AJ119" s="46"/>
      <c r="AL119" s="50" t="e">
        <f t="shared" si="28"/>
        <v>#N/A</v>
      </c>
      <c r="AM119" s="50" t="e">
        <f t="shared" si="29"/>
        <v>#N/A</v>
      </c>
      <c r="AN119" s="50" t="e">
        <f t="shared" si="30"/>
        <v>#N/A</v>
      </c>
      <c r="AO119" s="50" t="e">
        <f t="shared" si="31"/>
        <v>#N/A</v>
      </c>
      <c r="AP119" s="50" t="e">
        <f t="shared" si="32"/>
        <v>#N/A</v>
      </c>
      <c r="AQ119" s="50" t="e">
        <f t="shared" si="33"/>
        <v>#N/A</v>
      </c>
      <c r="AR119" s="50" t="e">
        <f t="shared" si="34"/>
        <v>#N/A</v>
      </c>
      <c r="AS119" s="50" t="e">
        <f t="shared" si="35"/>
        <v>#N/A</v>
      </c>
      <c r="AT119" s="50" t="e">
        <f t="shared" si="36"/>
        <v>#N/A</v>
      </c>
    </row>
    <row r="120" spans="32:46">
      <c r="AF120" s="46"/>
      <c r="AG120" s="46"/>
      <c r="AH120" s="46"/>
      <c r="AI120" s="46"/>
      <c r="AJ120" s="46"/>
      <c r="AL120" s="50" t="e">
        <f t="shared" si="28"/>
        <v>#N/A</v>
      </c>
      <c r="AM120" s="50" t="e">
        <f t="shared" si="29"/>
        <v>#N/A</v>
      </c>
      <c r="AN120" s="50" t="e">
        <f t="shared" si="30"/>
        <v>#N/A</v>
      </c>
      <c r="AO120" s="50" t="e">
        <f t="shared" si="31"/>
        <v>#N/A</v>
      </c>
      <c r="AP120" s="50" t="e">
        <f t="shared" si="32"/>
        <v>#N/A</v>
      </c>
      <c r="AQ120" s="50" t="e">
        <f t="shared" si="33"/>
        <v>#N/A</v>
      </c>
      <c r="AR120" s="50" t="e">
        <f t="shared" si="34"/>
        <v>#N/A</v>
      </c>
      <c r="AS120" s="50" t="e">
        <f t="shared" si="35"/>
        <v>#N/A</v>
      </c>
      <c r="AT120" s="50" t="e">
        <f t="shared" si="36"/>
        <v>#N/A</v>
      </c>
    </row>
    <row r="121" spans="32:46">
      <c r="AF121" s="46"/>
      <c r="AG121" s="46"/>
      <c r="AH121" s="46"/>
      <c r="AI121" s="46"/>
      <c r="AJ121" s="46"/>
      <c r="AL121" s="50" t="e">
        <f t="shared" si="28"/>
        <v>#N/A</v>
      </c>
      <c r="AM121" s="50" t="e">
        <f t="shared" si="29"/>
        <v>#N/A</v>
      </c>
      <c r="AN121" s="50" t="e">
        <f t="shared" si="30"/>
        <v>#N/A</v>
      </c>
      <c r="AO121" s="50" t="e">
        <f t="shared" si="31"/>
        <v>#N/A</v>
      </c>
      <c r="AP121" s="50" t="e">
        <f t="shared" si="32"/>
        <v>#N/A</v>
      </c>
      <c r="AQ121" s="50" t="e">
        <f t="shared" si="33"/>
        <v>#N/A</v>
      </c>
      <c r="AR121" s="50" t="e">
        <f t="shared" si="34"/>
        <v>#N/A</v>
      </c>
      <c r="AS121" s="50" t="e">
        <f t="shared" si="35"/>
        <v>#N/A</v>
      </c>
      <c r="AT121" s="50" t="e">
        <f t="shared" si="36"/>
        <v>#N/A</v>
      </c>
    </row>
    <row r="122" spans="32:46">
      <c r="AF122" s="46"/>
      <c r="AG122" s="46"/>
      <c r="AH122" s="46"/>
      <c r="AI122" s="46"/>
      <c r="AJ122" s="46"/>
      <c r="AL122" s="50" t="e">
        <f t="shared" si="28"/>
        <v>#N/A</v>
      </c>
      <c r="AM122" s="50" t="e">
        <f t="shared" si="29"/>
        <v>#N/A</v>
      </c>
      <c r="AN122" s="50" t="e">
        <f t="shared" si="30"/>
        <v>#N/A</v>
      </c>
      <c r="AO122" s="50" t="e">
        <f t="shared" si="31"/>
        <v>#N/A</v>
      </c>
      <c r="AP122" s="50" t="e">
        <f t="shared" si="32"/>
        <v>#N/A</v>
      </c>
      <c r="AQ122" s="50" t="e">
        <f t="shared" si="33"/>
        <v>#N/A</v>
      </c>
      <c r="AR122" s="50" t="e">
        <f t="shared" si="34"/>
        <v>#N/A</v>
      </c>
      <c r="AS122" s="50" t="e">
        <f t="shared" si="35"/>
        <v>#N/A</v>
      </c>
      <c r="AT122" s="50" t="e">
        <f t="shared" si="36"/>
        <v>#N/A</v>
      </c>
    </row>
    <row r="123" spans="32:46">
      <c r="AF123" s="46"/>
      <c r="AG123" s="46"/>
      <c r="AH123" s="46"/>
      <c r="AI123" s="46"/>
      <c r="AJ123" s="46"/>
      <c r="AL123" s="50" t="e">
        <f t="shared" si="28"/>
        <v>#N/A</v>
      </c>
      <c r="AM123" s="50" t="e">
        <f t="shared" si="29"/>
        <v>#N/A</v>
      </c>
      <c r="AN123" s="50" t="e">
        <f t="shared" si="30"/>
        <v>#N/A</v>
      </c>
      <c r="AO123" s="50" t="e">
        <f t="shared" si="31"/>
        <v>#N/A</v>
      </c>
      <c r="AP123" s="50" t="e">
        <f t="shared" si="32"/>
        <v>#N/A</v>
      </c>
      <c r="AQ123" s="50" t="e">
        <f t="shared" si="33"/>
        <v>#N/A</v>
      </c>
      <c r="AR123" s="50" t="e">
        <f t="shared" si="34"/>
        <v>#N/A</v>
      </c>
      <c r="AS123" s="50" t="e">
        <f t="shared" si="35"/>
        <v>#N/A</v>
      </c>
      <c r="AT123" s="50" t="e">
        <f t="shared" si="36"/>
        <v>#N/A</v>
      </c>
    </row>
    <row r="124" spans="32:46">
      <c r="AF124" s="46"/>
      <c r="AG124" s="46"/>
      <c r="AH124" s="46"/>
      <c r="AI124" s="46"/>
      <c r="AJ124" s="46"/>
      <c r="AL124" s="50" t="e">
        <f t="shared" si="28"/>
        <v>#N/A</v>
      </c>
      <c r="AM124" s="50" t="e">
        <f t="shared" si="29"/>
        <v>#N/A</v>
      </c>
      <c r="AN124" s="50" t="e">
        <f t="shared" si="30"/>
        <v>#N/A</v>
      </c>
      <c r="AO124" s="50" t="e">
        <f t="shared" si="31"/>
        <v>#N/A</v>
      </c>
      <c r="AP124" s="50" t="e">
        <f t="shared" si="32"/>
        <v>#N/A</v>
      </c>
      <c r="AQ124" s="50" t="e">
        <f t="shared" si="33"/>
        <v>#N/A</v>
      </c>
      <c r="AR124" s="50" t="e">
        <f t="shared" si="34"/>
        <v>#N/A</v>
      </c>
      <c r="AS124" s="50" t="e">
        <f t="shared" si="35"/>
        <v>#N/A</v>
      </c>
      <c r="AT124" s="50" t="e">
        <f t="shared" si="36"/>
        <v>#N/A</v>
      </c>
    </row>
    <row r="125" spans="32:46">
      <c r="AF125" s="46"/>
      <c r="AG125" s="46"/>
      <c r="AH125" s="46"/>
      <c r="AI125" s="46"/>
      <c r="AJ125" s="46"/>
      <c r="AL125" s="50" t="e">
        <f t="shared" si="28"/>
        <v>#N/A</v>
      </c>
      <c r="AM125" s="50" t="e">
        <f t="shared" si="29"/>
        <v>#N/A</v>
      </c>
      <c r="AN125" s="50" t="e">
        <f t="shared" si="30"/>
        <v>#N/A</v>
      </c>
      <c r="AO125" s="50" t="e">
        <f t="shared" si="31"/>
        <v>#N/A</v>
      </c>
      <c r="AP125" s="50" t="e">
        <f t="shared" si="32"/>
        <v>#N/A</v>
      </c>
      <c r="AQ125" s="50" t="e">
        <f t="shared" si="33"/>
        <v>#N/A</v>
      </c>
      <c r="AR125" s="50" t="e">
        <f t="shared" si="34"/>
        <v>#N/A</v>
      </c>
      <c r="AS125" s="50" t="e">
        <f t="shared" si="35"/>
        <v>#N/A</v>
      </c>
      <c r="AT125" s="50" t="e">
        <f t="shared" si="36"/>
        <v>#N/A</v>
      </c>
    </row>
    <row r="126" spans="32:46">
      <c r="AF126" s="46"/>
      <c r="AG126" s="46"/>
      <c r="AH126" s="46"/>
      <c r="AI126" s="46"/>
      <c r="AJ126" s="46"/>
      <c r="AL126" s="50" t="e">
        <f t="shared" si="28"/>
        <v>#N/A</v>
      </c>
      <c r="AM126" s="50" t="e">
        <f t="shared" si="29"/>
        <v>#N/A</v>
      </c>
      <c r="AN126" s="50" t="e">
        <f t="shared" si="30"/>
        <v>#N/A</v>
      </c>
      <c r="AO126" s="50" t="e">
        <f t="shared" si="31"/>
        <v>#N/A</v>
      </c>
      <c r="AP126" s="50" t="e">
        <f t="shared" si="32"/>
        <v>#N/A</v>
      </c>
      <c r="AQ126" s="50" t="e">
        <f t="shared" si="33"/>
        <v>#N/A</v>
      </c>
      <c r="AR126" s="50" t="e">
        <f t="shared" si="34"/>
        <v>#N/A</v>
      </c>
      <c r="AS126" s="50" t="e">
        <f t="shared" si="35"/>
        <v>#N/A</v>
      </c>
      <c r="AT126" s="50" t="e">
        <f t="shared" si="36"/>
        <v>#N/A</v>
      </c>
    </row>
    <row r="127" spans="32:46">
      <c r="AF127" s="46"/>
      <c r="AG127" s="46"/>
      <c r="AH127" s="46"/>
      <c r="AI127" s="46"/>
      <c r="AJ127" s="46"/>
      <c r="AL127" s="50" t="e">
        <f t="shared" si="28"/>
        <v>#N/A</v>
      </c>
      <c r="AM127" s="50" t="e">
        <f t="shared" si="29"/>
        <v>#N/A</v>
      </c>
      <c r="AN127" s="50" t="e">
        <f t="shared" si="30"/>
        <v>#N/A</v>
      </c>
      <c r="AO127" s="50" t="e">
        <f t="shared" si="31"/>
        <v>#N/A</v>
      </c>
      <c r="AP127" s="50" t="e">
        <f t="shared" si="32"/>
        <v>#N/A</v>
      </c>
      <c r="AQ127" s="50" t="e">
        <f t="shared" si="33"/>
        <v>#N/A</v>
      </c>
      <c r="AR127" s="50" t="e">
        <f t="shared" si="34"/>
        <v>#N/A</v>
      </c>
      <c r="AS127" s="50" t="e">
        <f t="shared" si="35"/>
        <v>#N/A</v>
      </c>
      <c r="AT127" s="50" t="e">
        <f t="shared" si="36"/>
        <v>#N/A</v>
      </c>
    </row>
    <row r="128" spans="32:46">
      <c r="AF128" s="46"/>
      <c r="AG128" s="46"/>
      <c r="AH128" s="46"/>
      <c r="AI128" s="46"/>
      <c r="AJ128" s="46"/>
      <c r="AL128" s="50" t="e">
        <f t="shared" si="28"/>
        <v>#N/A</v>
      </c>
      <c r="AM128" s="50" t="e">
        <f t="shared" si="29"/>
        <v>#N/A</v>
      </c>
      <c r="AN128" s="50" t="e">
        <f t="shared" si="30"/>
        <v>#N/A</v>
      </c>
      <c r="AO128" s="50" t="e">
        <f t="shared" si="31"/>
        <v>#N/A</v>
      </c>
      <c r="AP128" s="50" t="e">
        <f t="shared" si="32"/>
        <v>#N/A</v>
      </c>
      <c r="AQ128" s="50" t="e">
        <f t="shared" si="33"/>
        <v>#N/A</v>
      </c>
      <c r="AR128" s="50" t="e">
        <f t="shared" si="34"/>
        <v>#N/A</v>
      </c>
      <c r="AS128" s="50" t="e">
        <f t="shared" si="35"/>
        <v>#N/A</v>
      </c>
      <c r="AT128" s="50" t="e">
        <f t="shared" si="36"/>
        <v>#N/A</v>
      </c>
    </row>
    <row r="129" spans="32:46">
      <c r="AF129" s="46"/>
      <c r="AG129" s="46"/>
      <c r="AH129" s="46"/>
      <c r="AI129" s="46"/>
      <c r="AJ129" s="46"/>
      <c r="AL129" s="50" t="e">
        <f t="shared" si="28"/>
        <v>#N/A</v>
      </c>
      <c r="AM129" s="50" t="e">
        <f t="shared" si="29"/>
        <v>#N/A</v>
      </c>
      <c r="AN129" s="50" t="e">
        <f t="shared" si="30"/>
        <v>#N/A</v>
      </c>
      <c r="AO129" s="50" t="e">
        <f t="shared" si="31"/>
        <v>#N/A</v>
      </c>
      <c r="AP129" s="50" t="e">
        <f t="shared" si="32"/>
        <v>#N/A</v>
      </c>
      <c r="AQ129" s="50" t="e">
        <f t="shared" si="33"/>
        <v>#N/A</v>
      </c>
      <c r="AR129" s="50" t="e">
        <f t="shared" si="34"/>
        <v>#N/A</v>
      </c>
      <c r="AS129" s="50" t="e">
        <f t="shared" si="35"/>
        <v>#N/A</v>
      </c>
      <c r="AT129" s="50" t="e">
        <f t="shared" si="36"/>
        <v>#N/A</v>
      </c>
    </row>
    <row r="130" spans="32:46">
      <c r="AF130" s="46"/>
      <c r="AG130" s="46"/>
      <c r="AH130" s="46"/>
      <c r="AI130" s="46"/>
      <c r="AJ130" s="46"/>
      <c r="AL130" s="50" t="e">
        <f t="shared" si="28"/>
        <v>#N/A</v>
      </c>
      <c r="AM130" s="50" t="e">
        <f t="shared" si="29"/>
        <v>#N/A</v>
      </c>
      <c r="AN130" s="50" t="e">
        <f t="shared" si="30"/>
        <v>#N/A</v>
      </c>
      <c r="AO130" s="50" t="e">
        <f t="shared" si="31"/>
        <v>#N/A</v>
      </c>
      <c r="AP130" s="50" t="e">
        <f t="shared" si="32"/>
        <v>#N/A</v>
      </c>
      <c r="AQ130" s="50" t="e">
        <f t="shared" si="33"/>
        <v>#N/A</v>
      </c>
      <c r="AR130" s="50" t="e">
        <f t="shared" si="34"/>
        <v>#N/A</v>
      </c>
      <c r="AS130" s="50" t="e">
        <f t="shared" si="35"/>
        <v>#N/A</v>
      </c>
      <c r="AT130" s="50" t="e">
        <f t="shared" si="36"/>
        <v>#N/A</v>
      </c>
    </row>
    <row r="131" spans="32:46">
      <c r="AF131" s="46"/>
      <c r="AG131" s="46"/>
      <c r="AH131" s="46"/>
      <c r="AI131" s="46"/>
      <c r="AJ131" s="46"/>
      <c r="AL131" s="50" t="e">
        <f t="shared" ref="AL131:AL194" si="37">IF(AND(NOT(ISBLANK($AI131)), $AI131&lt;$AY$2,  $AJ131&lt;$AY$6), $AH131,$AK$1)</f>
        <v>#N/A</v>
      </c>
      <c r="AM131" s="50" t="e">
        <f t="shared" si="29"/>
        <v>#N/A</v>
      </c>
      <c r="AN131" s="50" t="e">
        <f t="shared" si="30"/>
        <v>#N/A</v>
      </c>
      <c r="AO131" s="50" t="e">
        <f t="shared" si="31"/>
        <v>#N/A</v>
      </c>
      <c r="AP131" s="50" t="e">
        <f t="shared" si="32"/>
        <v>#N/A</v>
      </c>
      <c r="AQ131" s="50" t="e">
        <f t="shared" si="33"/>
        <v>#N/A</v>
      </c>
      <c r="AR131" s="50" t="e">
        <f t="shared" si="34"/>
        <v>#N/A</v>
      </c>
      <c r="AS131" s="50" t="e">
        <f t="shared" si="35"/>
        <v>#N/A</v>
      </c>
      <c r="AT131" s="50" t="e">
        <f t="shared" si="36"/>
        <v>#N/A</v>
      </c>
    </row>
    <row r="132" spans="32:46">
      <c r="AF132" s="46"/>
      <c r="AG132" s="46"/>
      <c r="AH132" s="46"/>
      <c r="AI132" s="46"/>
      <c r="AJ132" s="46"/>
      <c r="AL132" s="50" t="e">
        <f t="shared" si="37"/>
        <v>#N/A</v>
      </c>
      <c r="AM132" s="50" t="e">
        <f t="shared" si="29"/>
        <v>#N/A</v>
      </c>
      <c r="AN132" s="50" t="e">
        <f t="shared" si="30"/>
        <v>#N/A</v>
      </c>
      <c r="AO132" s="50" t="e">
        <f t="shared" si="31"/>
        <v>#N/A</v>
      </c>
      <c r="AP132" s="50" t="e">
        <f t="shared" si="32"/>
        <v>#N/A</v>
      </c>
      <c r="AQ132" s="50" t="e">
        <f t="shared" si="33"/>
        <v>#N/A</v>
      </c>
      <c r="AR132" s="50" t="e">
        <f t="shared" si="34"/>
        <v>#N/A</v>
      </c>
      <c r="AS132" s="50" t="e">
        <f t="shared" si="35"/>
        <v>#N/A</v>
      </c>
      <c r="AT132" s="50" t="e">
        <f t="shared" si="36"/>
        <v>#N/A</v>
      </c>
    </row>
    <row r="133" spans="32:46">
      <c r="AF133" s="46"/>
      <c r="AG133" s="46"/>
      <c r="AH133" s="46"/>
      <c r="AI133" s="46"/>
      <c r="AJ133" s="46"/>
      <c r="AL133" s="50" t="e">
        <f t="shared" si="37"/>
        <v>#N/A</v>
      </c>
      <c r="AM133" s="50" t="e">
        <f t="shared" si="29"/>
        <v>#N/A</v>
      </c>
      <c r="AN133" s="50" t="e">
        <f t="shared" si="30"/>
        <v>#N/A</v>
      </c>
      <c r="AO133" s="50" t="e">
        <f t="shared" si="31"/>
        <v>#N/A</v>
      </c>
      <c r="AP133" s="50" t="e">
        <f t="shared" si="32"/>
        <v>#N/A</v>
      </c>
      <c r="AQ133" s="50" t="e">
        <f t="shared" si="33"/>
        <v>#N/A</v>
      </c>
      <c r="AR133" s="50" t="e">
        <f t="shared" si="34"/>
        <v>#N/A</v>
      </c>
      <c r="AS133" s="50" t="e">
        <f t="shared" si="35"/>
        <v>#N/A</v>
      </c>
      <c r="AT133" s="50" t="e">
        <f t="shared" si="36"/>
        <v>#N/A</v>
      </c>
    </row>
    <row r="134" spans="32:46">
      <c r="AF134" s="46"/>
      <c r="AG134" s="46"/>
      <c r="AH134" s="46"/>
      <c r="AI134" s="46"/>
      <c r="AJ134" s="46"/>
      <c r="AL134" s="50" t="e">
        <f t="shared" si="37"/>
        <v>#N/A</v>
      </c>
      <c r="AM134" s="50" t="e">
        <f t="shared" si="29"/>
        <v>#N/A</v>
      </c>
      <c r="AN134" s="50" t="e">
        <f t="shared" si="30"/>
        <v>#N/A</v>
      </c>
      <c r="AO134" s="50" t="e">
        <f t="shared" si="31"/>
        <v>#N/A</v>
      </c>
      <c r="AP134" s="50" t="e">
        <f t="shared" si="32"/>
        <v>#N/A</v>
      </c>
      <c r="AQ134" s="50" t="e">
        <f t="shared" si="33"/>
        <v>#N/A</v>
      </c>
      <c r="AR134" s="50" t="e">
        <f t="shared" si="34"/>
        <v>#N/A</v>
      </c>
      <c r="AS134" s="50" t="e">
        <f t="shared" si="35"/>
        <v>#N/A</v>
      </c>
      <c r="AT134" s="50" t="e">
        <f t="shared" si="36"/>
        <v>#N/A</v>
      </c>
    </row>
    <row r="135" spans="32:46">
      <c r="AF135" s="46"/>
      <c r="AG135" s="46"/>
      <c r="AH135" s="46"/>
      <c r="AI135" s="46"/>
      <c r="AJ135" s="46"/>
      <c r="AL135" s="50" t="e">
        <f t="shared" si="37"/>
        <v>#N/A</v>
      </c>
      <c r="AM135" s="50" t="e">
        <f t="shared" si="29"/>
        <v>#N/A</v>
      </c>
      <c r="AN135" s="50" t="e">
        <f t="shared" si="30"/>
        <v>#N/A</v>
      </c>
      <c r="AO135" s="50" t="e">
        <f t="shared" si="31"/>
        <v>#N/A</v>
      </c>
      <c r="AP135" s="50" t="e">
        <f t="shared" si="32"/>
        <v>#N/A</v>
      </c>
      <c r="AQ135" s="50" t="e">
        <f t="shared" si="33"/>
        <v>#N/A</v>
      </c>
      <c r="AR135" s="50" t="e">
        <f t="shared" si="34"/>
        <v>#N/A</v>
      </c>
      <c r="AS135" s="50" t="e">
        <f t="shared" si="35"/>
        <v>#N/A</v>
      </c>
      <c r="AT135" s="50" t="e">
        <f t="shared" si="36"/>
        <v>#N/A</v>
      </c>
    </row>
    <row r="136" spans="32:46">
      <c r="AF136" s="46"/>
      <c r="AG136" s="46"/>
      <c r="AH136" s="46"/>
      <c r="AI136" s="46"/>
      <c r="AJ136" s="46"/>
      <c r="AL136" s="50" t="e">
        <f t="shared" si="37"/>
        <v>#N/A</v>
      </c>
      <c r="AM136" s="50" t="e">
        <f t="shared" si="29"/>
        <v>#N/A</v>
      </c>
      <c r="AN136" s="50" t="e">
        <f t="shared" si="30"/>
        <v>#N/A</v>
      </c>
      <c r="AO136" s="50" t="e">
        <f t="shared" si="31"/>
        <v>#N/A</v>
      </c>
      <c r="AP136" s="50" t="e">
        <f t="shared" si="32"/>
        <v>#N/A</v>
      </c>
      <c r="AQ136" s="50" t="e">
        <f t="shared" si="33"/>
        <v>#N/A</v>
      </c>
      <c r="AR136" s="50" t="e">
        <f t="shared" si="34"/>
        <v>#N/A</v>
      </c>
      <c r="AS136" s="50" t="e">
        <f t="shared" si="35"/>
        <v>#N/A</v>
      </c>
      <c r="AT136" s="50" t="e">
        <f t="shared" si="36"/>
        <v>#N/A</v>
      </c>
    </row>
    <row r="137" spans="32:46">
      <c r="AF137" s="46"/>
      <c r="AG137" s="46"/>
      <c r="AH137" s="46"/>
      <c r="AI137" s="46"/>
      <c r="AJ137" s="46"/>
      <c r="AL137" s="50" t="e">
        <f t="shared" si="37"/>
        <v>#N/A</v>
      </c>
      <c r="AM137" s="50" t="e">
        <f t="shared" si="29"/>
        <v>#N/A</v>
      </c>
      <c r="AN137" s="50" t="e">
        <f t="shared" si="30"/>
        <v>#N/A</v>
      </c>
      <c r="AO137" s="50" t="e">
        <f t="shared" si="31"/>
        <v>#N/A</v>
      </c>
      <c r="AP137" s="50" t="e">
        <f t="shared" si="32"/>
        <v>#N/A</v>
      </c>
      <c r="AQ137" s="50" t="e">
        <f t="shared" si="33"/>
        <v>#N/A</v>
      </c>
      <c r="AR137" s="50" t="e">
        <f t="shared" si="34"/>
        <v>#N/A</v>
      </c>
      <c r="AS137" s="50" t="e">
        <f t="shared" si="35"/>
        <v>#N/A</v>
      </c>
      <c r="AT137" s="50" t="e">
        <f t="shared" si="36"/>
        <v>#N/A</v>
      </c>
    </row>
    <row r="138" spans="32:46">
      <c r="AF138" s="46"/>
      <c r="AG138" s="46"/>
      <c r="AH138" s="46"/>
      <c r="AI138" s="46"/>
      <c r="AJ138" s="46"/>
      <c r="AL138" s="50" t="e">
        <f t="shared" si="37"/>
        <v>#N/A</v>
      </c>
      <c r="AM138" s="50" t="e">
        <f t="shared" si="29"/>
        <v>#N/A</v>
      </c>
      <c r="AN138" s="50" t="e">
        <f t="shared" si="30"/>
        <v>#N/A</v>
      </c>
      <c r="AO138" s="50" t="e">
        <f t="shared" si="31"/>
        <v>#N/A</v>
      </c>
      <c r="AP138" s="50" t="e">
        <f t="shared" si="32"/>
        <v>#N/A</v>
      </c>
      <c r="AQ138" s="50" t="e">
        <f t="shared" si="33"/>
        <v>#N/A</v>
      </c>
      <c r="AR138" s="50" t="e">
        <f t="shared" si="34"/>
        <v>#N/A</v>
      </c>
      <c r="AS138" s="50" t="e">
        <f t="shared" si="35"/>
        <v>#N/A</v>
      </c>
      <c r="AT138" s="50" t="e">
        <f t="shared" si="36"/>
        <v>#N/A</v>
      </c>
    </row>
    <row r="139" spans="32:46">
      <c r="AF139" s="46"/>
      <c r="AG139" s="46"/>
      <c r="AH139" s="46"/>
      <c r="AI139" s="46"/>
      <c r="AJ139" s="46"/>
      <c r="AL139" s="50" t="e">
        <f t="shared" si="37"/>
        <v>#N/A</v>
      </c>
      <c r="AM139" s="50" t="e">
        <f t="shared" si="29"/>
        <v>#N/A</v>
      </c>
      <c r="AN139" s="50" t="e">
        <f t="shared" si="30"/>
        <v>#N/A</v>
      </c>
      <c r="AO139" s="50" t="e">
        <f t="shared" si="31"/>
        <v>#N/A</v>
      </c>
      <c r="AP139" s="50" t="e">
        <f t="shared" si="32"/>
        <v>#N/A</v>
      </c>
      <c r="AQ139" s="50" t="e">
        <f t="shared" si="33"/>
        <v>#N/A</v>
      </c>
      <c r="AR139" s="50" t="e">
        <f t="shared" si="34"/>
        <v>#N/A</v>
      </c>
      <c r="AS139" s="50" t="e">
        <f t="shared" si="35"/>
        <v>#N/A</v>
      </c>
      <c r="AT139" s="50" t="e">
        <f t="shared" si="36"/>
        <v>#N/A</v>
      </c>
    </row>
    <row r="140" spans="32:46">
      <c r="AF140" s="46"/>
      <c r="AG140" s="46"/>
      <c r="AH140" s="46"/>
      <c r="AI140" s="46"/>
      <c r="AJ140" s="46"/>
      <c r="AL140" s="50" t="e">
        <f t="shared" si="37"/>
        <v>#N/A</v>
      </c>
      <c r="AM140" s="50" t="e">
        <f t="shared" si="29"/>
        <v>#N/A</v>
      </c>
      <c r="AN140" s="50" t="e">
        <f t="shared" si="30"/>
        <v>#N/A</v>
      </c>
      <c r="AO140" s="50" t="e">
        <f t="shared" si="31"/>
        <v>#N/A</v>
      </c>
      <c r="AP140" s="50" t="e">
        <f t="shared" si="32"/>
        <v>#N/A</v>
      </c>
      <c r="AQ140" s="50" t="e">
        <f t="shared" si="33"/>
        <v>#N/A</v>
      </c>
      <c r="AR140" s="50" t="e">
        <f t="shared" si="34"/>
        <v>#N/A</v>
      </c>
      <c r="AS140" s="50" t="e">
        <f t="shared" si="35"/>
        <v>#N/A</v>
      </c>
      <c r="AT140" s="50" t="e">
        <f t="shared" si="36"/>
        <v>#N/A</v>
      </c>
    </row>
    <row r="141" spans="32:46">
      <c r="AF141" s="46"/>
      <c r="AG141" s="46"/>
      <c r="AH141" s="46"/>
      <c r="AI141" s="46"/>
      <c r="AJ141" s="46"/>
      <c r="AL141" s="50" t="e">
        <f t="shared" si="37"/>
        <v>#N/A</v>
      </c>
      <c r="AM141" s="50" t="e">
        <f t="shared" si="29"/>
        <v>#N/A</v>
      </c>
      <c r="AN141" s="50" t="e">
        <f t="shared" si="30"/>
        <v>#N/A</v>
      </c>
      <c r="AO141" s="50" t="e">
        <f t="shared" si="31"/>
        <v>#N/A</v>
      </c>
      <c r="AP141" s="50" t="e">
        <f t="shared" si="32"/>
        <v>#N/A</v>
      </c>
      <c r="AQ141" s="50" t="e">
        <f t="shared" si="33"/>
        <v>#N/A</v>
      </c>
      <c r="AR141" s="50" t="e">
        <f t="shared" si="34"/>
        <v>#N/A</v>
      </c>
      <c r="AS141" s="50" t="e">
        <f t="shared" si="35"/>
        <v>#N/A</v>
      </c>
      <c r="AT141" s="50" t="e">
        <f t="shared" si="36"/>
        <v>#N/A</v>
      </c>
    </row>
    <row r="142" spans="32:46">
      <c r="AF142" s="46"/>
      <c r="AG142" s="46"/>
      <c r="AH142" s="46"/>
      <c r="AI142" s="46"/>
      <c r="AJ142" s="46"/>
      <c r="AL142" s="50" t="e">
        <f t="shared" si="37"/>
        <v>#N/A</v>
      </c>
      <c r="AM142" s="50" t="e">
        <f t="shared" ref="AM142:AM205" si="38">IF(AND($AI142&lt;$AY$2,  $AJ142&gt;=$AY$6, $AJ142&lt;$AY$7), $AH142,$AK$1)</f>
        <v>#N/A</v>
      </c>
      <c r="AN142" s="50" t="e">
        <f t="shared" ref="AN142:AN205" si="39">IF(AND($AI142&lt;$AY$2,  $AJ142&gt;=$AY$7), $AH142,$AK$1)</f>
        <v>#N/A</v>
      </c>
      <c r="AO142" s="50" t="e">
        <f t="shared" ref="AO142:AO205" si="40">IF(AND($AI142&gt;=$AY$2, $AI142&lt;$AY$3,  $AJ142&lt;$AY$6), $AH142,$AK$1)</f>
        <v>#N/A</v>
      </c>
      <c r="AP142" s="50" t="e">
        <f t="shared" ref="AP142:AP205" si="41">IF(AND($AI142&gt;=$AY$2, $AI142&lt;$AY$3,  $AJ142&gt;=$AY$6, $AJ142&lt;$AY$7), $AH142,$AK$1)</f>
        <v>#N/A</v>
      </c>
      <c r="AQ142" s="50" t="e">
        <f t="shared" ref="AQ142:AQ205" si="42">IF(AND($AI142&gt;=$AY$2, $AI142&lt;$AY$3,  $AJ142&gt;=$AY$7), $AH142,$AK$1)</f>
        <v>#N/A</v>
      </c>
      <c r="AR142" s="50" t="e">
        <f t="shared" ref="AR142:AR205" si="43">IF(AND($AI142&gt;=$AY$3,  $AJ142&lt;$AY$6), $AH142,$AK$1)</f>
        <v>#N/A</v>
      </c>
      <c r="AS142" s="50" t="e">
        <f t="shared" ref="AS142:AS205" si="44">IF(AND($AI142&gt;=$AY$3,  $AJ142&gt;=$AY$6, $AJ142&lt;$AY$7), $AH142,$AK$1)</f>
        <v>#N/A</v>
      </c>
      <c r="AT142" s="50" t="e">
        <f t="shared" ref="AT142:AT205" si="45">IF(AND($AI142&gt;=$AY$3, $AJ142&gt;=$AY$7), $AH142,$AK$1)</f>
        <v>#N/A</v>
      </c>
    </row>
    <row r="143" spans="32:46">
      <c r="AF143" s="46"/>
      <c r="AG143" s="46"/>
      <c r="AH143" s="46"/>
      <c r="AI143" s="46"/>
      <c r="AJ143" s="46"/>
      <c r="AL143" s="50" t="e">
        <f t="shared" si="37"/>
        <v>#N/A</v>
      </c>
      <c r="AM143" s="50" t="e">
        <f t="shared" si="38"/>
        <v>#N/A</v>
      </c>
      <c r="AN143" s="50" t="e">
        <f t="shared" si="39"/>
        <v>#N/A</v>
      </c>
      <c r="AO143" s="50" t="e">
        <f t="shared" si="40"/>
        <v>#N/A</v>
      </c>
      <c r="AP143" s="50" t="e">
        <f t="shared" si="41"/>
        <v>#N/A</v>
      </c>
      <c r="AQ143" s="50" t="e">
        <f t="shared" si="42"/>
        <v>#N/A</v>
      </c>
      <c r="AR143" s="50" t="e">
        <f t="shared" si="43"/>
        <v>#N/A</v>
      </c>
      <c r="AS143" s="50" t="e">
        <f t="shared" si="44"/>
        <v>#N/A</v>
      </c>
      <c r="AT143" s="50" t="e">
        <f t="shared" si="45"/>
        <v>#N/A</v>
      </c>
    </row>
    <row r="144" spans="32:46">
      <c r="AF144" s="46"/>
      <c r="AG144" s="46"/>
      <c r="AH144" s="46"/>
      <c r="AI144" s="46"/>
      <c r="AJ144" s="46"/>
      <c r="AL144" s="50" t="e">
        <f t="shared" si="37"/>
        <v>#N/A</v>
      </c>
      <c r="AM144" s="50" t="e">
        <f t="shared" si="38"/>
        <v>#N/A</v>
      </c>
      <c r="AN144" s="50" t="e">
        <f t="shared" si="39"/>
        <v>#N/A</v>
      </c>
      <c r="AO144" s="50" t="e">
        <f t="shared" si="40"/>
        <v>#N/A</v>
      </c>
      <c r="AP144" s="50" t="e">
        <f t="shared" si="41"/>
        <v>#N/A</v>
      </c>
      <c r="AQ144" s="50" t="e">
        <f t="shared" si="42"/>
        <v>#N/A</v>
      </c>
      <c r="AR144" s="50" t="e">
        <f t="shared" si="43"/>
        <v>#N/A</v>
      </c>
      <c r="AS144" s="50" t="e">
        <f t="shared" si="44"/>
        <v>#N/A</v>
      </c>
      <c r="AT144" s="50" t="e">
        <f t="shared" si="45"/>
        <v>#N/A</v>
      </c>
    </row>
    <row r="145" spans="32:46">
      <c r="AF145" s="46"/>
      <c r="AG145" s="46"/>
      <c r="AH145" s="46"/>
      <c r="AI145" s="46"/>
      <c r="AJ145" s="46"/>
      <c r="AL145" s="50" t="e">
        <f t="shared" si="37"/>
        <v>#N/A</v>
      </c>
      <c r="AM145" s="50" t="e">
        <f t="shared" si="38"/>
        <v>#N/A</v>
      </c>
      <c r="AN145" s="50" t="e">
        <f t="shared" si="39"/>
        <v>#N/A</v>
      </c>
      <c r="AO145" s="50" t="e">
        <f t="shared" si="40"/>
        <v>#N/A</v>
      </c>
      <c r="AP145" s="50" t="e">
        <f t="shared" si="41"/>
        <v>#N/A</v>
      </c>
      <c r="AQ145" s="50" t="e">
        <f t="shared" si="42"/>
        <v>#N/A</v>
      </c>
      <c r="AR145" s="50" t="e">
        <f t="shared" si="43"/>
        <v>#N/A</v>
      </c>
      <c r="AS145" s="50" t="e">
        <f t="shared" si="44"/>
        <v>#N/A</v>
      </c>
      <c r="AT145" s="50" t="e">
        <f t="shared" si="45"/>
        <v>#N/A</v>
      </c>
    </row>
    <row r="146" spans="32:46">
      <c r="AF146" s="46"/>
      <c r="AG146" s="46"/>
      <c r="AH146" s="46"/>
      <c r="AI146" s="46"/>
      <c r="AJ146" s="46"/>
      <c r="AL146" s="50" t="e">
        <f t="shared" si="37"/>
        <v>#N/A</v>
      </c>
      <c r="AM146" s="50" t="e">
        <f t="shared" si="38"/>
        <v>#N/A</v>
      </c>
      <c r="AN146" s="50" t="e">
        <f t="shared" si="39"/>
        <v>#N/A</v>
      </c>
      <c r="AO146" s="50" t="e">
        <f t="shared" si="40"/>
        <v>#N/A</v>
      </c>
      <c r="AP146" s="50" t="e">
        <f t="shared" si="41"/>
        <v>#N/A</v>
      </c>
      <c r="AQ146" s="50" t="e">
        <f t="shared" si="42"/>
        <v>#N/A</v>
      </c>
      <c r="AR146" s="50" t="e">
        <f t="shared" si="43"/>
        <v>#N/A</v>
      </c>
      <c r="AS146" s="50" t="e">
        <f t="shared" si="44"/>
        <v>#N/A</v>
      </c>
      <c r="AT146" s="50" t="e">
        <f t="shared" si="45"/>
        <v>#N/A</v>
      </c>
    </row>
    <row r="147" spans="32:46">
      <c r="AF147" s="46"/>
      <c r="AG147" s="46"/>
      <c r="AH147" s="46"/>
      <c r="AI147" s="46"/>
      <c r="AJ147" s="46"/>
      <c r="AL147" s="50" t="e">
        <f t="shared" si="37"/>
        <v>#N/A</v>
      </c>
      <c r="AM147" s="50" t="e">
        <f t="shared" si="38"/>
        <v>#N/A</v>
      </c>
      <c r="AN147" s="50" t="e">
        <f t="shared" si="39"/>
        <v>#N/A</v>
      </c>
      <c r="AO147" s="50" t="e">
        <f t="shared" si="40"/>
        <v>#N/A</v>
      </c>
      <c r="AP147" s="50" t="e">
        <f t="shared" si="41"/>
        <v>#N/A</v>
      </c>
      <c r="AQ147" s="50" t="e">
        <f t="shared" si="42"/>
        <v>#N/A</v>
      </c>
      <c r="AR147" s="50" t="e">
        <f t="shared" si="43"/>
        <v>#N/A</v>
      </c>
      <c r="AS147" s="50" t="e">
        <f t="shared" si="44"/>
        <v>#N/A</v>
      </c>
      <c r="AT147" s="50" t="e">
        <f t="shared" si="45"/>
        <v>#N/A</v>
      </c>
    </row>
    <row r="148" spans="32:46">
      <c r="AF148" s="46"/>
      <c r="AG148" s="46"/>
      <c r="AH148" s="46"/>
      <c r="AI148" s="46"/>
      <c r="AJ148" s="46"/>
      <c r="AL148" s="50" t="e">
        <f t="shared" si="37"/>
        <v>#N/A</v>
      </c>
      <c r="AM148" s="50" t="e">
        <f t="shared" si="38"/>
        <v>#N/A</v>
      </c>
      <c r="AN148" s="50" t="e">
        <f t="shared" si="39"/>
        <v>#N/A</v>
      </c>
      <c r="AO148" s="50" t="e">
        <f t="shared" si="40"/>
        <v>#N/A</v>
      </c>
      <c r="AP148" s="50" t="e">
        <f t="shared" si="41"/>
        <v>#N/A</v>
      </c>
      <c r="AQ148" s="50" t="e">
        <f t="shared" si="42"/>
        <v>#N/A</v>
      </c>
      <c r="AR148" s="50" t="e">
        <f t="shared" si="43"/>
        <v>#N/A</v>
      </c>
      <c r="AS148" s="50" t="e">
        <f t="shared" si="44"/>
        <v>#N/A</v>
      </c>
      <c r="AT148" s="50" t="e">
        <f t="shared" si="45"/>
        <v>#N/A</v>
      </c>
    </row>
    <row r="149" spans="32:46">
      <c r="AF149" s="46"/>
      <c r="AG149" s="46"/>
      <c r="AH149" s="46"/>
      <c r="AI149" s="46"/>
      <c r="AJ149" s="46"/>
      <c r="AL149" s="50" t="e">
        <f t="shared" si="37"/>
        <v>#N/A</v>
      </c>
      <c r="AM149" s="50" t="e">
        <f t="shared" si="38"/>
        <v>#N/A</v>
      </c>
      <c r="AN149" s="50" t="e">
        <f t="shared" si="39"/>
        <v>#N/A</v>
      </c>
      <c r="AO149" s="50" t="e">
        <f t="shared" si="40"/>
        <v>#N/A</v>
      </c>
      <c r="AP149" s="50" t="e">
        <f t="shared" si="41"/>
        <v>#N/A</v>
      </c>
      <c r="AQ149" s="50" t="e">
        <f t="shared" si="42"/>
        <v>#N/A</v>
      </c>
      <c r="AR149" s="50" t="e">
        <f t="shared" si="43"/>
        <v>#N/A</v>
      </c>
      <c r="AS149" s="50" t="e">
        <f t="shared" si="44"/>
        <v>#N/A</v>
      </c>
      <c r="AT149" s="50" t="e">
        <f t="shared" si="45"/>
        <v>#N/A</v>
      </c>
    </row>
    <row r="150" spans="32:46">
      <c r="AF150" s="46"/>
      <c r="AG150" s="46"/>
      <c r="AH150" s="46"/>
      <c r="AI150" s="46"/>
      <c r="AJ150" s="46"/>
      <c r="AL150" s="50" t="e">
        <f t="shared" si="37"/>
        <v>#N/A</v>
      </c>
      <c r="AM150" s="50" t="e">
        <f t="shared" si="38"/>
        <v>#N/A</v>
      </c>
      <c r="AN150" s="50" t="e">
        <f t="shared" si="39"/>
        <v>#N/A</v>
      </c>
      <c r="AO150" s="50" t="e">
        <f t="shared" si="40"/>
        <v>#N/A</v>
      </c>
      <c r="AP150" s="50" t="e">
        <f t="shared" si="41"/>
        <v>#N/A</v>
      </c>
      <c r="AQ150" s="50" t="e">
        <f t="shared" si="42"/>
        <v>#N/A</v>
      </c>
      <c r="AR150" s="50" t="e">
        <f t="shared" si="43"/>
        <v>#N/A</v>
      </c>
      <c r="AS150" s="50" t="e">
        <f t="shared" si="44"/>
        <v>#N/A</v>
      </c>
      <c r="AT150" s="50" t="e">
        <f t="shared" si="45"/>
        <v>#N/A</v>
      </c>
    </row>
    <row r="151" spans="32:46">
      <c r="AF151" s="46"/>
      <c r="AG151" s="46"/>
      <c r="AH151" s="46"/>
      <c r="AI151" s="46"/>
      <c r="AJ151" s="46"/>
      <c r="AL151" s="50" t="e">
        <f t="shared" si="37"/>
        <v>#N/A</v>
      </c>
      <c r="AM151" s="50" t="e">
        <f t="shared" si="38"/>
        <v>#N/A</v>
      </c>
      <c r="AN151" s="50" t="e">
        <f t="shared" si="39"/>
        <v>#N/A</v>
      </c>
      <c r="AO151" s="50" t="e">
        <f t="shared" si="40"/>
        <v>#N/A</v>
      </c>
      <c r="AP151" s="50" t="e">
        <f t="shared" si="41"/>
        <v>#N/A</v>
      </c>
      <c r="AQ151" s="50" t="e">
        <f t="shared" si="42"/>
        <v>#N/A</v>
      </c>
      <c r="AR151" s="50" t="e">
        <f t="shared" si="43"/>
        <v>#N/A</v>
      </c>
      <c r="AS151" s="50" t="e">
        <f t="shared" si="44"/>
        <v>#N/A</v>
      </c>
      <c r="AT151" s="50" t="e">
        <f t="shared" si="45"/>
        <v>#N/A</v>
      </c>
    </row>
    <row r="152" spans="32:46">
      <c r="AF152" s="46"/>
      <c r="AG152" s="46"/>
      <c r="AH152" s="46"/>
      <c r="AI152" s="46"/>
      <c r="AJ152" s="46"/>
      <c r="AL152" s="50" t="e">
        <f t="shared" si="37"/>
        <v>#N/A</v>
      </c>
      <c r="AM152" s="50" t="e">
        <f t="shared" si="38"/>
        <v>#N/A</v>
      </c>
      <c r="AN152" s="50" t="e">
        <f t="shared" si="39"/>
        <v>#N/A</v>
      </c>
      <c r="AO152" s="50" t="e">
        <f t="shared" si="40"/>
        <v>#N/A</v>
      </c>
      <c r="AP152" s="50" t="e">
        <f t="shared" si="41"/>
        <v>#N/A</v>
      </c>
      <c r="AQ152" s="50" t="e">
        <f t="shared" si="42"/>
        <v>#N/A</v>
      </c>
      <c r="AR152" s="50" t="e">
        <f t="shared" si="43"/>
        <v>#N/A</v>
      </c>
      <c r="AS152" s="50" t="e">
        <f t="shared" si="44"/>
        <v>#N/A</v>
      </c>
      <c r="AT152" s="50" t="e">
        <f t="shared" si="45"/>
        <v>#N/A</v>
      </c>
    </row>
    <row r="153" spans="32:46">
      <c r="AF153" s="46"/>
      <c r="AG153" s="46"/>
      <c r="AH153" s="46"/>
      <c r="AI153" s="46"/>
      <c r="AJ153" s="46"/>
      <c r="AL153" s="50" t="e">
        <f t="shared" si="37"/>
        <v>#N/A</v>
      </c>
      <c r="AM153" s="50" t="e">
        <f t="shared" si="38"/>
        <v>#N/A</v>
      </c>
      <c r="AN153" s="50" t="e">
        <f t="shared" si="39"/>
        <v>#N/A</v>
      </c>
      <c r="AO153" s="50" t="e">
        <f t="shared" si="40"/>
        <v>#N/A</v>
      </c>
      <c r="AP153" s="50" t="e">
        <f t="shared" si="41"/>
        <v>#N/A</v>
      </c>
      <c r="AQ153" s="50" t="e">
        <f t="shared" si="42"/>
        <v>#N/A</v>
      </c>
      <c r="AR153" s="50" t="e">
        <f t="shared" si="43"/>
        <v>#N/A</v>
      </c>
      <c r="AS153" s="50" t="e">
        <f t="shared" si="44"/>
        <v>#N/A</v>
      </c>
      <c r="AT153" s="50" t="e">
        <f t="shared" si="45"/>
        <v>#N/A</v>
      </c>
    </row>
    <row r="154" spans="32:46">
      <c r="AF154" s="46"/>
      <c r="AG154" s="46"/>
      <c r="AH154" s="46"/>
      <c r="AI154" s="46"/>
      <c r="AJ154" s="46"/>
      <c r="AL154" s="50" t="e">
        <f t="shared" si="37"/>
        <v>#N/A</v>
      </c>
      <c r="AM154" s="50" t="e">
        <f t="shared" si="38"/>
        <v>#N/A</v>
      </c>
      <c r="AN154" s="50" t="e">
        <f t="shared" si="39"/>
        <v>#N/A</v>
      </c>
      <c r="AO154" s="50" t="e">
        <f t="shared" si="40"/>
        <v>#N/A</v>
      </c>
      <c r="AP154" s="50" t="e">
        <f t="shared" si="41"/>
        <v>#N/A</v>
      </c>
      <c r="AQ154" s="50" t="e">
        <f t="shared" si="42"/>
        <v>#N/A</v>
      </c>
      <c r="AR154" s="50" t="e">
        <f t="shared" si="43"/>
        <v>#N/A</v>
      </c>
      <c r="AS154" s="50" t="e">
        <f t="shared" si="44"/>
        <v>#N/A</v>
      </c>
      <c r="AT154" s="50" t="e">
        <f t="shared" si="45"/>
        <v>#N/A</v>
      </c>
    </row>
    <row r="155" spans="32:46">
      <c r="AF155" s="46"/>
      <c r="AG155" s="46"/>
      <c r="AH155" s="46"/>
      <c r="AI155" s="46"/>
      <c r="AJ155" s="46"/>
      <c r="AL155" s="50" t="e">
        <f t="shared" si="37"/>
        <v>#N/A</v>
      </c>
      <c r="AM155" s="50" t="e">
        <f t="shared" si="38"/>
        <v>#N/A</v>
      </c>
      <c r="AN155" s="50" t="e">
        <f t="shared" si="39"/>
        <v>#N/A</v>
      </c>
      <c r="AO155" s="50" t="e">
        <f t="shared" si="40"/>
        <v>#N/A</v>
      </c>
      <c r="AP155" s="50" t="e">
        <f t="shared" si="41"/>
        <v>#N/A</v>
      </c>
      <c r="AQ155" s="50" t="e">
        <f t="shared" si="42"/>
        <v>#N/A</v>
      </c>
      <c r="AR155" s="50" t="e">
        <f t="shared" si="43"/>
        <v>#N/A</v>
      </c>
      <c r="AS155" s="50" t="e">
        <f t="shared" si="44"/>
        <v>#N/A</v>
      </c>
      <c r="AT155" s="50" t="e">
        <f t="shared" si="45"/>
        <v>#N/A</v>
      </c>
    </row>
    <row r="156" spans="32:46">
      <c r="AF156" s="46"/>
      <c r="AG156" s="46"/>
      <c r="AH156" s="46"/>
      <c r="AI156" s="46"/>
      <c r="AJ156" s="46"/>
      <c r="AL156" s="50" t="e">
        <f t="shared" si="37"/>
        <v>#N/A</v>
      </c>
      <c r="AM156" s="50" t="e">
        <f t="shared" si="38"/>
        <v>#N/A</v>
      </c>
      <c r="AN156" s="50" t="e">
        <f t="shared" si="39"/>
        <v>#N/A</v>
      </c>
      <c r="AO156" s="50" t="e">
        <f t="shared" si="40"/>
        <v>#N/A</v>
      </c>
      <c r="AP156" s="50" t="e">
        <f t="shared" si="41"/>
        <v>#N/A</v>
      </c>
      <c r="AQ156" s="50" t="e">
        <f t="shared" si="42"/>
        <v>#N/A</v>
      </c>
      <c r="AR156" s="50" t="e">
        <f t="shared" si="43"/>
        <v>#N/A</v>
      </c>
      <c r="AS156" s="50" t="e">
        <f t="shared" si="44"/>
        <v>#N/A</v>
      </c>
      <c r="AT156" s="50" t="e">
        <f t="shared" si="45"/>
        <v>#N/A</v>
      </c>
    </row>
    <row r="157" spans="32:46">
      <c r="AF157" s="46"/>
      <c r="AG157" s="46"/>
      <c r="AH157" s="46"/>
      <c r="AI157" s="46"/>
      <c r="AJ157" s="46"/>
      <c r="AL157" s="50" t="e">
        <f t="shared" si="37"/>
        <v>#N/A</v>
      </c>
      <c r="AM157" s="50" t="e">
        <f t="shared" si="38"/>
        <v>#N/A</v>
      </c>
      <c r="AN157" s="50" t="e">
        <f t="shared" si="39"/>
        <v>#N/A</v>
      </c>
      <c r="AO157" s="50" t="e">
        <f t="shared" si="40"/>
        <v>#N/A</v>
      </c>
      <c r="AP157" s="50" t="e">
        <f t="shared" si="41"/>
        <v>#N/A</v>
      </c>
      <c r="AQ157" s="50" t="e">
        <f t="shared" si="42"/>
        <v>#N/A</v>
      </c>
      <c r="AR157" s="50" t="e">
        <f t="shared" si="43"/>
        <v>#N/A</v>
      </c>
      <c r="AS157" s="50" t="e">
        <f t="shared" si="44"/>
        <v>#N/A</v>
      </c>
      <c r="AT157" s="50" t="e">
        <f t="shared" si="45"/>
        <v>#N/A</v>
      </c>
    </row>
    <row r="158" spans="32:46">
      <c r="AF158" s="46"/>
      <c r="AG158" s="46"/>
      <c r="AH158" s="46"/>
      <c r="AI158" s="46"/>
      <c r="AJ158" s="46"/>
      <c r="AL158" s="50" t="e">
        <f t="shared" si="37"/>
        <v>#N/A</v>
      </c>
      <c r="AM158" s="50" t="e">
        <f t="shared" si="38"/>
        <v>#N/A</v>
      </c>
      <c r="AN158" s="50" t="e">
        <f t="shared" si="39"/>
        <v>#N/A</v>
      </c>
      <c r="AO158" s="50" t="e">
        <f t="shared" si="40"/>
        <v>#N/A</v>
      </c>
      <c r="AP158" s="50" t="e">
        <f t="shared" si="41"/>
        <v>#N/A</v>
      </c>
      <c r="AQ158" s="50" t="e">
        <f t="shared" si="42"/>
        <v>#N/A</v>
      </c>
      <c r="AR158" s="50" t="e">
        <f t="shared" si="43"/>
        <v>#N/A</v>
      </c>
      <c r="AS158" s="50" t="e">
        <f t="shared" si="44"/>
        <v>#N/A</v>
      </c>
      <c r="AT158" s="50" t="e">
        <f t="shared" si="45"/>
        <v>#N/A</v>
      </c>
    </row>
    <row r="159" spans="32:46">
      <c r="AF159" s="46"/>
      <c r="AG159" s="46"/>
      <c r="AH159" s="46"/>
      <c r="AI159" s="46"/>
      <c r="AJ159" s="46"/>
      <c r="AL159" s="50" t="e">
        <f t="shared" si="37"/>
        <v>#N/A</v>
      </c>
      <c r="AM159" s="50" t="e">
        <f t="shared" si="38"/>
        <v>#N/A</v>
      </c>
      <c r="AN159" s="50" t="e">
        <f t="shared" si="39"/>
        <v>#N/A</v>
      </c>
      <c r="AO159" s="50" t="e">
        <f t="shared" si="40"/>
        <v>#N/A</v>
      </c>
      <c r="AP159" s="50" t="e">
        <f t="shared" si="41"/>
        <v>#N/A</v>
      </c>
      <c r="AQ159" s="50" t="e">
        <f t="shared" si="42"/>
        <v>#N/A</v>
      </c>
      <c r="AR159" s="50" t="e">
        <f t="shared" si="43"/>
        <v>#N/A</v>
      </c>
      <c r="AS159" s="50" t="e">
        <f t="shared" si="44"/>
        <v>#N/A</v>
      </c>
      <c r="AT159" s="50" t="e">
        <f t="shared" si="45"/>
        <v>#N/A</v>
      </c>
    </row>
    <row r="160" spans="32:46">
      <c r="AF160" s="46"/>
      <c r="AG160" s="46"/>
      <c r="AH160" s="46"/>
      <c r="AI160" s="46"/>
      <c r="AJ160" s="46"/>
      <c r="AL160" s="50" t="e">
        <f t="shared" si="37"/>
        <v>#N/A</v>
      </c>
      <c r="AM160" s="50" t="e">
        <f t="shared" si="38"/>
        <v>#N/A</v>
      </c>
      <c r="AN160" s="50" t="e">
        <f t="shared" si="39"/>
        <v>#N/A</v>
      </c>
      <c r="AO160" s="50" t="e">
        <f t="shared" si="40"/>
        <v>#N/A</v>
      </c>
      <c r="AP160" s="50" t="e">
        <f t="shared" si="41"/>
        <v>#N/A</v>
      </c>
      <c r="AQ160" s="50" t="e">
        <f t="shared" si="42"/>
        <v>#N/A</v>
      </c>
      <c r="AR160" s="50" t="e">
        <f t="shared" si="43"/>
        <v>#N/A</v>
      </c>
      <c r="AS160" s="50" t="e">
        <f t="shared" si="44"/>
        <v>#N/A</v>
      </c>
      <c r="AT160" s="50" t="e">
        <f t="shared" si="45"/>
        <v>#N/A</v>
      </c>
    </row>
    <row r="161" spans="32:46">
      <c r="AF161" s="46"/>
      <c r="AG161" s="46"/>
      <c r="AH161" s="46"/>
      <c r="AI161" s="46"/>
      <c r="AJ161" s="46"/>
      <c r="AL161" s="50" t="e">
        <f t="shared" si="37"/>
        <v>#N/A</v>
      </c>
      <c r="AM161" s="50" t="e">
        <f t="shared" si="38"/>
        <v>#N/A</v>
      </c>
      <c r="AN161" s="50" t="e">
        <f t="shared" si="39"/>
        <v>#N/A</v>
      </c>
      <c r="AO161" s="50" t="e">
        <f t="shared" si="40"/>
        <v>#N/A</v>
      </c>
      <c r="AP161" s="50" t="e">
        <f t="shared" si="41"/>
        <v>#N/A</v>
      </c>
      <c r="AQ161" s="50" t="e">
        <f t="shared" si="42"/>
        <v>#N/A</v>
      </c>
      <c r="AR161" s="50" t="e">
        <f t="shared" si="43"/>
        <v>#N/A</v>
      </c>
      <c r="AS161" s="50" t="e">
        <f t="shared" si="44"/>
        <v>#N/A</v>
      </c>
      <c r="AT161" s="50" t="e">
        <f t="shared" si="45"/>
        <v>#N/A</v>
      </c>
    </row>
    <row r="162" spans="32:46">
      <c r="AF162" s="46"/>
      <c r="AG162" s="46"/>
      <c r="AH162" s="46"/>
      <c r="AI162" s="46"/>
      <c r="AJ162" s="46"/>
      <c r="AL162" s="50" t="e">
        <f t="shared" si="37"/>
        <v>#N/A</v>
      </c>
      <c r="AM162" s="50" t="e">
        <f t="shared" si="38"/>
        <v>#N/A</v>
      </c>
      <c r="AN162" s="50" t="e">
        <f t="shared" si="39"/>
        <v>#N/A</v>
      </c>
      <c r="AO162" s="50" t="e">
        <f t="shared" si="40"/>
        <v>#N/A</v>
      </c>
      <c r="AP162" s="50" t="e">
        <f t="shared" si="41"/>
        <v>#N/A</v>
      </c>
      <c r="AQ162" s="50" t="e">
        <f t="shared" si="42"/>
        <v>#N/A</v>
      </c>
      <c r="AR162" s="50" t="e">
        <f t="shared" si="43"/>
        <v>#N/A</v>
      </c>
      <c r="AS162" s="50" t="e">
        <f t="shared" si="44"/>
        <v>#N/A</v>
      </c>
      <c r="AT162" s="50" t="e">
        <f t="shared" si="45"/>
        <v>#N/A</v>
      </c>
    </row>
    <row r="163" spans="32:46">
      <c r="AF163" s="46"/>
      <c r="AG163" s="46"/>
      <c r="AH163" s="46"/>
      <c r="AI163" s="46"/>
      <c r="AJ163" s="46"/>
      <c r="AL163" s="50" t="e">
        <f t="shared" si="37"/>
        <v>#N/A</v>
      </c>
      <c r="AM163" s="50" t="e">
        <f t="shared" si="38"/>
        <v>#N/A</v>
      </c>
      <c r="AN163" s="50" t="e">
        <f t="shared" si="39"/>
        <v>#N/A</v>
      </c>
      <c r="AO163" s="50" t="e">
        <f t="shared" si="40"/>
        <v>#N/A</v>
      </c>
      <c r="AP163" s="50" t="e">
        <f t="shared" si="41"/>
        <v>#N/A</v>
      </c>
      <c r="AQ163" s="50" t="e">
        <f t="shared" si="42"/>
        <v>#N/A</v>
      </c>
      <c r="AR163" s="50" t="e">
        <f t="shared" si="43"/>
        <v>#N/A</v>
      </c>
      <c r="AS163" s="50" t="e">
        <f t="shared" si="44"/>
        <v>#N/A</v>
      </c>
      <c r="AT163" s="50" t="e">
        <f t="shared" si="45"/>
        <v>#N/A</v>
      </c>
    </row>
    <row r="164" spans="32:46">
      <c r="AF164" s="46"/>
      <c r="AG164" s="46"/>
      <c r="AH164" s="46"/>
      <c r="AI164" s="46"/>
      <c r="AJ164" s="46"/>
      <c r="AL164" s="50" t="e">
        <f t="shared" si="37"/>
        <v>#N/A</v>
      </c>
      <c r="AM164" s="50" t="e">
        <f t="shared" si="38"/>
        <v>#N/A</v>
      </c>
      <c r="AN164" s="50" t="e">
        <f t="shared" si="39"/>
        <v>#N/A</v>
      </c>
      <c r="AO164" s="50" t="e">
        <f t="shared" si="40"/>
        <v>#N/A</v>
      </c>
      <c r="AP164" s="50" t="e">
        <f t="shared" si="41"/>
        <v>#N/A</v>
      </c>
      <c r="AQ164" s="50" t="e">
        <f t="shared" si="42"/>
        <v>#N/A</v>
      </c>
      <c r="AR164" s="50" t="e">
        <f t="shared" si="43"/>
        <v>#N/A</v>
      </c>
      <c r="AS164" s="50" t="e">
        <f t="shared" si="44"/>
        <v>#N/A</v>
      </c>
      <c r="AT164" s="50" t="e">
        <f t="shared" si="45"/>
        <v>#N/A</v>
      </c>
    </row>
    <row r="165" spans="32:46">
      <c r="AF165" s="46"/>
      <c r="AG165" s="46"/>
      <c r="AH165" s="46"/>
      <c r="AI165" s="46"/>
      <c r="AJ165" s="46"/>
      <c r="AL165" s="50" t="e">
        <f t="shared" si="37"/>
        <v>#N/A</v>
      </c>
      <c r="AM165" s="50" t="e">
        <f t="shared" si="38"/>
        <v>#N/A</v>
      </c>
      <c r="AN165" s="50" t="e">
        <f t="shared" si="39"/>
        <v>#N/A</v>
      </c>
      <c r="AO165" s="50" t="e">
        <f t="shared" si="40"/>
        <v>#N/A</v>
      </c>
      <c r="AP165" s="50" t="e">
        <f t="shared" si="41"/>
        <v>#N/A</v>
      </c>
      <c r="AQ165" s="50" t="e">
        <f t="shared" si="42"/>
        <v>#N/A</v>
      </c>
      <c r="AR165" s="50" t="e">
        <f t="shared" si="43"/>
        <v>#N/A</v>
      </c>
      <c r="AS165" s="50" t="e">
        <f t="shared" si="44"/>
        <v>#N/A</v>
      </c>
      <c r="AT165" s="50" t="e">
        <f t="shared" si="45"/>
        <v>#N/A</v>
      </c>
    </row>
    <row r="166" spans="32:46">
      <c r="AF166" s="46"/>
      <c r="AG166" s="46"/>
      <c r="AH166" s="46"/>
      <c r="AI166" s="46"/>
      <c r="AJ166" s="46"/>
      <c r="AL166" s="50" t="e">
        <f t="shared" si="37"/>
        <v>#N/A</v>
      </c>
      <c r="AM166" s="50" t="e">
        <f t="shared" si="38"/>
        <v>#N/A</v>
      </c>
      <c r="AN166" s="50" t="e">
        <f t="shared" si="39"/>
        <v>#N/A</v>
      </c>
      <c r="AO166" s="50" t="e">
        <f t="shared" si="40"/>
        <v>#N/A</v>
      </c>
      <c r="AP166" s="50" t="e">
        <f t="shared" si="41"/>
        <v>#N/A</v>
      </c>
      <c r="AQ166" s="50" t="e">
        <f t="shared" si="42"/>
        <v>#N/A</v>
      </c>
      <c r="AR166" s="50" t="e">
        <f t="shared" si="43"/>
        <v>#N/A</v>
      </c>
      <c r="AS166" s="50" t="e">
        <f t="shared" si="44"/>
        <v>#N/A</v>
      </c>
      <c r="AT166" s="50" t="e">
        <f t="shared" si="45"/>
        <v>#N/A</v>
      </c>
    </row>
    <row r="167" spans="32:46">
      <c r="AF167" s="46"/>
      <c r="AG167" s="46"/>
      <c r="AH167" s="46"/>
      <c r="AI167" s="46"/>
      <c r="AJ167" s="46"/>
      <c r="AL167" s="50" t="e">
        <f t="shared" si="37"/>
        <v>#N/A</v>
      </c>
      <c r="AM167" s="50" t="e">
        <f t="shared" si="38"/>
        <v>#N/A</v>
      </c>
      <c r="AN167" s="50" t="e">
        <f t="shared" si="39"/>
        <v>#N/A</v>
      </c>
      <c r="AO167" s="50" t="e">
        <f t="shared" si="40"/>
        <v>#N/A</v>
      </c>
      <c r="AP167" s="50" t="e">
        <f t="shared" si="41"/>
        <v>#N/A</v>
      </c>
      <c r="AQ167" s="50" t="e">
        <f t="shared" si="42"/>
        <v>#N/A</v>
      </c>
      <c r="AR167" s="50" t="e">
        <f t="shared" si="43"/>
        <v>#N/A</v>
      </c>
      <c r="AS167" s="50" t="e">
        <f t="shared" si="44"/>
        <v>#N/A</v>
      </c>
      <c r="AT167" s="50" t="e">
        <f t="shared" si="45"/>
        <v>#N/A</v>
      </c>
    </row>
    <row r="168" spans="32:46">
      <c r="AF168" s="46"/>
      <c r="AG168" s="46"/>
      <c r="AH168" s="46"/>
      <c r="AI168" s="46"/>
      <c r="AJ168" s="46"/>
      <c r="AL168" s="50" t="e">
        <f t="shared" si="37"/>
        <v>#N/A</v>
      </c>
      <c r="AM168" s="50" t="e">
        <f t="shared" si="38"/>
        <v>#N/A</v>
      </c>
      <c r="AN168" s="50" t="e">
        <f t="shared" si="39"/>
        <v>#N/A</v>
      </c>
      <c r="AO168" s="50" t="e">
        <f t="shared" si="40"/>
        <v>#N/A</v>
      </c>
      <c r="AP168" s="50" t="e">
        <f t="shared" si="41"/>
        <v>#N/A</v>
      </c>
      <c r="AQ168" s="50" t="e">
        <f t="shared" si="42"/>
        <v>#N/A</v>
      </c>
      <c r="AR168" s="50" t="e">
        <f t="shared" si="43"/>
        <v>#N/A</v>
      </c>
      <c r="AS168" s="50" t="e">
        <f t="shared" si="44"/>
        <v>#N/A</v>
      </c>
      <c r="AT168" s="50" t="e">
        <f t="shared" si="45"/>
        <v>#N/A</v>
      </c>
    </row>
    <row r="169" spans="32:46">
      <c r="AF169" s="46"/>
      <c r="AG169" s="46"/>
      <c r="AH169" s="46"/>
      <c r="AI169" s="46"/>
      <c r="AJ169" s="46"/>
      <c r="AL169" s="50" t="e">
        <f t="shared" si="37"/>
        <v>#N/A</v>
      </c>
      <c r="AM169" s="50" t="e">
        <f t="shared" si="38"/>
        <v>#N/A</v>
      </c>
      <c r="AN169" s="50" t="e">
        <f t="shared" si="39"/>
        <v>#N/A</v>
      </c>
      <c r="AO169" s="50" t="e">
        <f t="shared" si="40"/>
        <v>#N/A</v>
      </c>
      <c r="AP169" s="50" t="e">
        <f t="shared" si="41"/>
        <v>#N/A</v>
      </c>
      <c r="AQ169" s="50" t="e">
        <f t="shared" si="42"/>
        <v>#N/A</v>
      </c>
      <c r="AR169" s="50" t="e">
        <f t="shared" si="43"/>
        <v>#N/A</v>
      </c>
      <c r="AS169" s="50" t="e">
        <f t="shared" si="44"/>
        <v>#N/A</v>
      </c>
      <c r="AT169" s="50" t="e">
        <f t="shared" si="45"/>
        <v>#N/A</v>
      </c>
    </row>
    <row r="170" spans="32:46">
      <c r="AF170" s="46"/>
      <c r="AG170" s="46"/>
      <c r="AH170" s="46"/>
      <c r="AI170" s="46"/>
      <c r="AJ170" s="46"/>
      <c r="AL170" s="50" t="e">
        <f t="shared" si="37"/>
        <v>#N/A</v>
      </c>
      <c r="AM170" s="50" t="e">
        <f t="shared" si="38"/>
        <v>#N/A</v>
      </c>
      <c r="AN170" s="50" t="e">
        <f t="shared" si="39"/>
        <v>#N/A</v>
      </c>
      <c r="AO170" s="50" t="e">
        <f t="shared" si="40"/>
        <v>#N/A</v>
      </c>
      <c r="AP170" s="50" t="e">
        <f t="shared" si="41"/>
        <v>#N/A</v>
      </c>
      <c r="AQ170" s="50" t="e">
        <f t="shared" si="42"/>
        <v>#N/A</v>
      </c>
      <c r="AR170" s="50" t="e">
        <f t="shared" si="43"/>
        <v>#N/A</v>
      </c>
      <c r="AS170" s="50" t="e">
        <f t="shared" si="44"/>
        <v>#N/A</v>
      </c>
      <c r="AT170" s="50" t="e">
        <f t="shared" si="45"/>
        <v>#N/A</v>
      </c>
    </row>
    <row r="171" spans="32:46">
      <c r="AF171" s="46"/>
      <c r="AG171" s="46"/>
      <c r="AH171" s="46"/>
      <c r="AI171" s="46"/>
      <c r="AJ171" s="46"/>
      <c r="AL171" s="50" t="e">
        <f t="shared" si="37"/>
        <v>#N/A</v>
      </c>
      <c r="AM171" s="50" t="e">
        <f t="shared" si="38"/>
        <v>#N/A</v>
      </c>
      <c r="AN171" s="50" t="e">
        <f t="shared" si="39"/>
        <v>#N/A</v>
      </c>
      <c r="AO171" s="50" t="e">
        <f t="shared" si="40"/>
        <v>#N/A</v>
      </c>
      <c r="AP171" s="50" t="e">
        <f t="shared" si="41"/>
        <v>#N/A</v>
      </c>
      <c r="AQ171" s="50" t="e">
        <f t="shared" si="42"/>
        <v>#N/A</v>
      </c>
      <c r="AR171" s="50" t="e">
        <f t="shared" si="43"/>
        <v>#N/A</v>
      </c>
      <c r="AS171" s="50" t="e">
        <f t="shared" si="44"/>
        <v>#N/A</v>
      </c>
      <c r="AT171" s="50" t="e">
        <f t="shared" si="45"/>
        <v>#N/A</v>
      </c>
    </row>
    <row r="172" spans="32:46">
      <c r="AF172" s="46"/>
      <c r="AG172" s="46"/>
      <c r="AH172" s="46"/>
      <c r="AI172" s="46"/>
      <c r="AJ172" s="46"/>
      <c r="AL172" s="50" t="e">
        <f t="shared" si="37"/>
        <v>#N/A</v>
      </c>
      <c r="AM172" s="50" t="e">
        <f t="shared" si="38"/>
        <v>#N/A</v>
      </c>
      <c r="AN172" s="50" t="e">
        <f t="shared" si="39"/>
        <v>#N/A</v>
      </c>
      <c r="AO172" s="50" t="e">
        <f t="shared" si="40"/>
        <v>#N/A</v>
      </c>
      <c r="AP172" s="50" t="e">
        <f t="shared" si="41"/>
        <v>#N/A</v>
      </c>
      <c r="AQ172" s="50" t="e">
        <f t="shared" si="42"/>
        <v>#N/A</v>
      </c>
      <c r="AR172" s="50" t="e">
        <f t="shared" si="43"/>
        <v>#N/A</v>
      </c>
      <c r="AS172" s="50" t="e">
        <f t="shared" si="44"/>
        <v>#N/A</v>
      </c>
      <c r="AT172" s="50" t="e">
        <f t="shared" si="45"/>
        <v>#N/A</v>
      </c>
    </row>
    <row r="173" spans="32:46">
      <c r="AF173" s="46"/>
      <c r="AG173" s="46"/>
      <c r="AH173" s="46"/>
      <c r="AI173" s="46"/>
      <c r="AJ173" s="46"/>
      <c r="AL173" s="50" t="e">
        <f t="shared" si="37"/>
        <v>#N/A</v>
      </c>
      <c r="AM173" s="50" t="e">
        <f t="shared" si="38"/>
        <v>#N/A</v>
      </c>
      <c r="AN173" s="50" t="e">
        <f t="shared" si="39"/>
        <v>#N/A</v>
      </c>
      <c r="AO173" s="50" t="e">
        <f t="shared" si="40"/>
        <v>#N/A</v>
      </c>
      <c r="AP173" s="50" t="e">
        <f t="shared" si="41"/>
        <v>#N/A</v>
      </c>
      <c r="AQ173" s="50" t="e">
        <f t="shared" si="42"/>
        <v>#N/A</v>
      </c>
      <c r="AR173" s="50" t="e">
        <f t="shared" si="43"/>
        <v>#N/A</v>
      </c>
      <c r="AS173" s="50" t="e">
        <f t="shared" si="44"/>
        <v>#N/A</v>
      </c>
      <c r="AT173" s="50" t="e">
        <f t="shared" si="45"/>
        <v>#N/A</v>
      </c>
    </row>
    <row r="174" spans="32:46">
      <c r="AF174" s="46"/>
      <c r="AG174" s="46"/>
      <c r="AH174" s="46"/>
      <c r="AI174" s="46"/>
      <c r="AJ174" s="46"/>
      <c r="AL174" s="50" t="e">
        <f t="shared" si="37"/>
        <v>#N/A</v>
      </c>
      <c r="AM174" s="50" t="e">
        <f t="shared" si="38"/>
        <v>#N/A</v>
      </c>
      <c r="AN174" s="50" t="e">
        <f t="shared" si="39"/>
        <v>#N/A</v>
      </c>
      <c r="AO174" s="50" t="e">
        <f t="shared" si="40"/>
        <v>#N/A</v>
      </c>
      <c r="AP174" s="50" t="e">
        <f t="shared" si="41"/>
        <v>#N/A</v>
      </c>
      <c r="AQ174" s="50" t="e">
        <f t="shared" si="42"/>
        <v>#N/A</v>
      </c>
      <c r="AR174" s="50" t="e">
        <f t="shared" si="43"/>
        <v>#N/A</v>
      </c>
      <c r="AS174" s="50" t="e">
        <f t="shared" si="44"/>
        <v>#N/A</v>
      </c>
      <c r="AT174" s="50" t="e">
        <f t="shared" si="45"/>
        <v>#N/A</v>
      </c>
    </row>
    <row r="175" spans="32:46">
      <c r="AF175" s="46"/>
      <c r="AG175" s="46"/>
      <c r="AH175" s="46"/>
      <c r="AI175" s="46"/>
      <c r="AJ175" s="46"/>
      <c r="AL175" s="50" t="e">
        <f t="shared" si="37"/>
        <v>#N/A</v>
      </c>
      <c r="AM175" s="50" t="e">
        <f t="shared" si="38"/>
        <v>#N/A</v>
      </c>
      <c r="AN175" s="50" t="e">
        <f t="shared" si="39"/>
        <v>#N/A</v>
      </c>
      <c r="AO175" s="50" t="e">
        <f t="shared" si="40"/>
        <v>#N/A</v>
      </c>
      <c r="AP175" s="50" t="e">
        <f t="shared" si="41"/>
        <v>#N/A</v>
      </c>
      <c r="AQ175" s="50" t="e">
        <f t="shared" si="42"/>
        <v>#N/A</v>
      </c>
      <c r="AR175" s="50" t="e">
        <f t="shared" si="43"/>
        <v>#N/A</v>
      </c>
      <c r="AS175" s="50" t="e">
        <f t="shared" si="44"/>
        <v>#N/A</v>
      </c>
      <c r="AT175" s="50" t="e">
        <f t="shared" si="45"/>
        <v>#N/A</v>
      </c>
    </row>
    <row r="176" spans="32:46">
      <c r="AF176" s="46"/>
      <c r="AG176" s="46"/>
      <c r="AH176" s="46"/>
      <c r="AI176" s="46"/>
      <c r="AJ176" s="46"/>
      <c r="AL176" s="50" t="e">
        <f t="shared" si="37"/>
        <v>#N/A</v>
      </c>
      <c r="AM176" s="50" t="e">
        <f t="shared" si="38"/>
        <v>#N/A</v>
      </c>
      <c r="AN176" s="50" t="e">
        <f t="shared" si="39"/>
        <v>#N/A</v>
      </c>
      <c r="AO176" s="50" t="e">
        <f t="shared" si="40"/>
        <v>#N/A</v>
      </c>
      <c r="AP176" s="50" t="e">
        <f t="shared" si="41"/>
        <v>#N/A</v>
      </c>
      <c r="AQ176" s="50" t="e">
        <f t="shared" si="42"/>
        <v>#N/A</v>
      </c>
      <c r="AR176" s="50" t="e">
        <f t="shared" si="43"/>
        <v>#N/A</v>
      </c>
      <c r="AS176" s="50" t="e">
        <f t="shared" si="44"/>
        <v>#N/A</v>
      </c>
      <c r="AT176" s="50" t="e">
        <f t="shared" si="45"/>
        <v>#N/A</v>
      </c>
    </row>
    <row r="177" spans="32:46">
      <c r="AF177" s="46"/>
      <c r="AG177" s="46"/>
      <c r="AH177" s="46"/>
      <c r="AI177" s="46"/>
      <c r="AJ177" s="46"/>
      <c r="AL177" s="50" t="e">
        <f t="shared" si="37"/>
        <v>#N/A</v>
      </c>
      <c r="AM177" s="50" t="e">
        <f t="shared" si="38"/>
        <v>#N/A</v>
      </c>
      <c r="AN177" s="50" t="e">
        <f t="shared" si="39"/>
        <v>#N/A</v>
      </c>
      <c r="AO177" s="50" t="e">
        <f t="shared" si="40"/>
        <v>#N/A</v>
      </c>
      <c r="AP177" s="50" t="e">
        <f t="shared" si="41"/>
        <v>#N/A</v>
      </c>
      <c r="AQ177" s="50" t="e">
        <f t="shared" si="42"/>
        <v>#N/A</v>
      </c>
      <c r="AR177" s="50" t="e">
        <f t="shared" si="43"/>
        <v>#N/A</v>
      </c>
      <c r="AS177" s="50" t="e">
        <f t="shared" si="44"/>
        <v>#N/A</v>
      </c>
      <c r="AT177" s="50" t="e">
        <f t="shared" si="45"/>
        <v>#N/A</v>
      </c>
    </row>
    <row r="178" spans="32:46">
      <c r="AF178" s="46"/>
      <c r="AG178" s="46"/>
      <c r="AH178" s="46"/>
      <c r="AI178" s="46"/>
      <c r="AJ178" s="46"/>
      <c r="AL178" s="50" t="e">
        <f t="shared" si="37"/>
        <v>#N/A</v>
      </c>
      <c r="AM178" s="50" t="e">
        <f t="shared" si="38"/>
        <v>#N/A</v>
      </c>
      <c r="AN178" s="50" t="e">
        <f t="shared" si="39"/>
        <v>#N/A</v>
      </c>
      <c r="AO178" s="50" t="e">
        <f t="shared" si="40"/>
        <v>#N/A</v>
      </c>
      <c r="AP178" s="50" t="e">
        <f t="shared" si="41"/>
        <v>#N/A</v>
      </c>
      <c r="AQ178" s="50" t="e">
        <f t="shared" si="42"/>
        <v>#N/A</v>
      </c>
      <c r="AR178" s="50" t="e">
        <f t="shared" si="43"/>
        <v>#N/A</v>
      </c>
      <c r="AS178" s="50" t="e">
        <f t="shared" si="44"/>
        <v>#N/A</v>
      </c>
      <c r="AT178" s="50" t="e">
        <f t="shared" si="45"/>
        <v>#N/A</v>
      </c>
    </row>
    <row r="179" spans="32:46">
      <c r="AF179" s="46"/>
      <c r="AG179" s="46"/>
      <c r="AH179" s="46"/>
      <c r="AI179" s="46"/>
      <c r="AJ179" s="46"/>
      <c r="AL179" s="50" t="e">
        <f t="shared" si="37"/>
        <v>#N/A</v>
      </c>
      <c r="AM179" s="50" t="e">
        <f t="shared" si="38"/>
        <v>#N/A</v>
      </c>
      <c r="AN179" s="50" t="e">
        <f t="shared" si="39"/>
        <v>#N/A</v>
      </c>
      <c r="AO179" s="50" t="e">
        <f t="shared" si="40"/>
        <v>#N/A</v>
      </c>
      <c r="AP179" s="50" t="e">
        <f t="shared" si="41"/>
        <v>#N/A</v>
      </c>
      <c r="AQ179" s="50" t="e">
        <f t="shared" si="42"/>
        <v>#N/A</v>
      </c>
      <c r="AR179" s="50" t="e">
        <f t="shared" si="43"/>
        <v>#N/A</v>
      </c>
      <c r="AS179" s="50" t="e">
        <f t="shared" si="44"/>
        <v>#N/A</v>
      </c>
      <c r="AT179" s="50" t="e">
        <f t="shared" si="45"/>
        <v>#N/A</v>
      </c>
    </row>
    <row r="180" spans="32:46">
      <c r="AF180" s="46"/>
      <c r="AG180" s="46"/>
      <c r="AH180" s="46"/>
      <c r="AI180" s="46"/>
      <c r="AJ180" s="46"/>
      <c r="AL180" s="50" t="e">
        <f t="shared" si="37"/>
        <v>#N/A</v>
      </c>
      <c r="AM180" s="50" t="e">
        <f t="shared" si="38"/>
        <v>#N/A</v>
      </c>
      <c r="AN180" s="50" t="e">
        <f t="shared" si="39"/>
        <v>#N/A</v>
      </c>
      <c r="AO180" s="50" t="e">
        <f t="shared" si="40"/>
        <v>#N/A</v>
      </c>
      <c r="AP180" s="50" t="e">
        <f t="shared" si="41"/>
        <v>#N/A</v>
      </c>
      <c r="AQ180" s="50" t="e">
        <f t="shared" si="42"/>
        <v>#N/A</v>
      </c>
      <c r="AR180" s="50" t="e">
        <f t="shared" si="43"/>
        <v>#N/A</v>
      </c>
      <c r="AS180" s="50" t="e">
        <f t="shared" si="44"/>
        <v>#N/A</v>
      </c>
      <c r="AT180" s="50" t="e">
        <f t="shared" si="45"/>
        <v>#N/A</v>
      </c>
    </row>
    <row r="181" spans="32:46">
      <c r="AF181" s="46"/>
      <c r="AG181" s="46"/>
      <c r="AH181" s="46"/>
      <c r="AI181" s="46"/>
      <c r="AJ181" s="46"/>
      <c r="AL181" s="50" t="e">
        <f t="shared" si="37"/>
        <v>#N/A</v>
      </c>
      <c r="AM181" s="50" t="e">
        <f t="shared" si="38"/>
        <v>#N/A</v>
      </c>
      <c r="AN181" s="50" t="e">
        <f t="shared" si="39"/>
        <v>#N/A</v>
      </c>
      <c r="AO181" s="50" t="e">
        <f t="shared" si="40"/>
        <v>#N/A</v>
      </c>
      <c r="AP181" s="50" t="e">
        <f t="shared" si="41"/>
        <v>#N/A</v>
      </c>
      <c r="AQ181" s="50" t="e">
        <f t="shared" si="42"/>
        <v>#N/A</v>
      </c>
      <c r="AR181" s="50" t="e">
        <f t="shared" si="43"/>
        <v>#N/A</v>
      </c>
      <c r="AS181" s="50" t="e">
        <f t="shared" si="44"/>
        <v>#N/A</v>
      </c>
      <c r="AT181" s="50" t="e">
        <f t="shared" si="45"/>
        <v>#N/A</v>
      </c>
    </row>
    <row r="182" spans="32:46">
      <c r="AF182" s="46"/>
      <c r="AG182" s="46"/>
      <c r="AH182" s="46"/>
      <c r="AI182" s="46"/>
      <c r="AJ182" s="46"/>
      <c r="AL182" s="50" t="e">
        <f t="shared" si="37"/>
        <v>#N/A</v>
      </c>
      <c r="AM182" s="50" t="e">
        <f t="shared" si="38"/>
        <v>#N/A</v>
      </c>
      <c r="AN182" s="50" t="e">
        <f t="shared" si="39"/>
        <v>#N/A</v>
      </c>
      <c r="AO182" s="50" t="e">
        <f t="shared" si="40"/>
        <v>#N/A</v>
      </c>
      <c r="AP182" s="50" t="e">
        <f t="shared" si="41"/>
        <v>#N/A</v>
      </c>
      <c r="AQ182" s="50" t="e">
        <f t="shared" si="42"/>
        <v>#N/A</v>
      </c>
      <c r="AR182" s="50" t="e">
        <f t="shared" si="43"/>
        <v>#N/A</v>
      </c>
      <c r="AS182" s="50" t="e">
        <f t="shared" si="44"/>
        <v>#N/A</v>
      </c>
      <c r="AT182" s="50" t="e">
        <f t="shared" si="45"/>
        <v>#N/A</v>
      </c>
    </row>
    <row r="183" spans="32:46">
      <c r="AF183" s="46"/>
      <c r="AG183" s="46"/>
      <c r="AH183" s="46"/>
      <c r="AI183" s="46"/>
      <c r="AJ183" s="46"/>
      <c r="AL183" s="50" t="e">
        <f t="shared" si="37"/>
        <v>#N/A</v>
      </c>
      <c r="AM183" s="50" t="e">
        <f t="shared" si="38"/>
        <v>#N/A</v>
      </c>
      <c r="AN183" s="50" t="e">
        <f t="shared" si="39"/>
        <v>#N/A</v>
      </c>
      <c r="AO183" s="50" t="e">
        <f t="shared" si="40"/>
        <v>#N/A</v>
      </c>
      <c r="AP183" s="50" t="e">
        <f t="shared" si="41"/>
        <v>#N/A</v>
      </c>
      <c r="AQ183" s="50" t="e">
        <f t="shared" si="42"/>
        <v>#N/A</v>
      </c>
      <c r="AR183" s="50" t="e">
        <f t="shared" si="43"/>
        <v>#N/A</v>
      </c>
      <c r="AS183" s="50" t="e">
        <f t="shared" si="44"/>
        <v>#N/A</v>
      </c>
      <c r="AT183" s="50" t="e">
        <f t="shared" si="45"/>
        <v>#N/A</v>
      </c>
    </row>
    <row r="184" spans="32:46">
      <c r="AF184" s="46"/>
      <c r="AG184" s="46"/>
      <c r="AH184" s="46"/>
      <c r="AI184" s="46"/>
      <c r="AJ184" s="46"/>
      <c r="AL184" s="50" t="e">
        <f t="shared" si="37"/>
        <v>#N/A</v>
      </c>
      <c r="AM184" s="50" t="e">
        <f t="shared" si="38"/>
        <v>#N/A</v>
      </c>
      <c r="AN184" s="50" t="e">
        <f t="shared" si="39"/>
        <v>#N/A</v>
      </c>
      <c r="AO184" s="50" t="e">
        <f t="shared" si="40"/>
        <v>#N/A</v>
      </c>
      <c r="AP184" s="50" t="e">
        <f t="shared" si="41"/>
        <v>#N/A</v>
      </c>
      <c r="AQ184" s="50" t="e">
        <f t="shared" si="42"/>
        <v>#N/A</v>
      </c>
      <c r="AR184" s="50" t="e">
        <f t="shared" si="43"/>
        <v>#N/A</v>
      </c>
      <c r="AS184" s="50" t="e">
        <f t="shared" si="44"/>
        <v>#N/A</v>
      </c>
      <c r="AT184" s="50" t="e">
        <f t="shared" si="45"/>
        <v>#N/A</v>
      </c>
    </row>
    <row r="185" spans="32:46">
      <c r="AF185" s="46"/>
      <c r="AG185" s="46"/>
      <c r="AH185" s="46"/>
      <c r="AI185" s="46"/>
      <c r="AJ185" s="46"/>
      <c r="AL185" s="50" t="e">
        <f t="shared" si="37"/>
        <v>#N/A</v>
      </c>
      <c r="AM185" s="50" t="e">
        <f t="shared" si="38"/>
        <v>#N/A</v>
      </c>
      <c r="AN185" s="50" t="e">
        <f t="shared" si="39"/>
        <v>#N/A</v>
      </c>
      <c r="AO185" s="50" t="e">
        <f t="shared" si="40"/>
        <v>#N/A</v>
      </c>
      <c r="AP185" s="50" t="e">
        <f t="shared" si="41"/>
        <v>#N/A</v>
      </c>
      <c r="AQ185" s="50" t="e">
        <f t="shared" si="42"/>
        <v>#N/A</v>
      </c>
      <c r="AR185" s="50" t="e">
        <f t="shared" si="43"/>
        <v>#N/A</v>
      </c>
      <c r="AS185" s="50" t="e">
        <f t="shared" si="44"/>
        <v>#N/A</v>
      </c>
      <c r="AT185" s="50" t="e">
        <f t="shared" si="45"/>
        <v>#N/A</v>
      </c>
    </row>
    <row r="186" spans="32:46">
      <c r="AF186" s="46"/>
      <c r="AG186" s="46"/>
      <c r="AH186" s="46"/>
      <c r="AI186" s="46"/>
      <c r="AJ186" s="46"/>
      <c r="AL186" s="50" t="e">
        <f t="shared" si="37"/>
        <v>#N/A</v>
      </c>
      <c r="AM186" s="50" t="e">
        <f t="shared" si="38"/>
        <v>#N/A</v>
      </c>
      <c r="AN186" s="50" t="e">
        <f t="shared" si="39"/>
        <v>#N/A</v>
      </c>
      <c r="AO186" s="50" t="e">
        <f t="shared" si="40"/>
        <v>#N/A</v>
      </c>
      <c r="AP186" s="50" t="e">
        <f t="shared" si="41"/>
        <v>#N/A</v>
      </c>
      <c r="AQ186" s="50" t="e">
        <f t="shared" si="42"/>
        <v>#N/A</v>
      </c>
      <c r="AR186" s="50" t="e">
        <f t="shared" si="43"/>
        <v>#N/A</v>
      </c>
      <c r="AS186" s="50" t="e">
        <f t="shared" si="44"/>
        <v>#N/A</v>
      </c>
      <c r="AT186" s="50" t="e">
        <f t="shared" si="45"/>
        <v>#N/A</v>
      </c>
    </row>
    <row r="187" spans="32:46">
      <c r="AF187" s="46"/>
      <c r="AG187" s="46"/>
      <c r="AH187" s="46"/>
      <c r="AI187" s="46"/>
      <c r="AJ187" s="46"/>
      <c r="AL187" s="50" t="e">
        <f t="shared" si="37"/>
        <v>#N/A</v>
      </c>
      <c r="AM187" s="50" t="e">
        <f t="shared" si="38"/>
        <v>#N/A</v>
      </c>
      <c r="AN187" s="50" t="e">
        <f t="shared" si="39"/>
        <v>#N/A</v>
      </c>
      <c r="AO187" s="50" t="e">
        <f t="shared" si="40"/>
        <v>#N/A</v>
      </c>
      <c r="AP187" s="50" t="e">
        <f t="shared" si="41"/>
        <v>#N/A</v>
      </c>
      <c r="AQ187" s="50" t="e">
        <f t="shared" si="42"/>
        <v>#N/A</v>
      </c>
      <c r="AR187" s="50" t="e">
        <f t="shared" si="43"/>
        <v>#N/A</v>
      </c>
      <c r="AS187" s="50" t="e">
        <f t="shared" si="44"/>
        <v>#N/A</v>
      </c>
      <c r="AT187" s="50" t="e">
        <f t="shared" si="45"/>
        <v>#N/A</v>
      </c>
    </row>
    <row r="188" spans="32:46">
      <c r="AF188" s="46"/>
      <c r="AG188" s="46"/>
      <c r="AH188" s="46"/>
      <c r="AI188" s="46"/>
      <c r="AJ188" s="46"/>
      <c r="AL188" s="50" t="e">
        <f t="shared" si="37"/>
        <v>#N/A</v>
      </c>
      <c r="AM188" s="50" t="e">
        <f t="shared" si="38"/>
        <v>#N/A</v>
      </c>
      <c r="AN188" s="50" t="e">
        <f t="shared" si="39"/>
        <v>#N/A</v>
      </c>
      <c r="AO188" s="50" t="e">
        <f t="shared" si="40"/>
        <v>#N/A</v>
      </c>
      <c r="AP188" s="50" t="e">
        <f t="shared" si="41"/>
        <v>#N/A</v>
      </c>
      <c r="AQ188" s="50" t="e">
        <f t="shared" si="42"/>
        <v>#N/A</v>
      </c>
      <c r="AR188" s="50" t="e">
        <f t="shared" si="43"/>
        <v>#N/A</v>
      </c>
      <c r="AS188" s="50" t="e">
        <f t="shared" si="44"/>
        <v>#N/A</v>
      </c>
      <c r="AT188" s="50" t="e">
        <f t="shared" si="45"/>
        <v>#N/A</v>
      </c>
    </row>
    <row r="189" spans="32:46">
      <c r="AF189" s="46"/>
      <c r="AG189" s="46"/>
      <c r="AH189" s="46"/>
      <c r="AI189" s="46"/>
      <c r="AJ189" s="46"/>
      <c r="AL189" s="50" t="e">
        <f t="shared" si="37"/>
        <v>#N/A</v>
      </c>
      <c r="AM189" s="50" t="e">
        <f t="shared" si="38"/>
        <v>#N/A</v>
      </c>
      <c r="AN189" s="50" t="e">
        <f t="shared" si="39"/>
        <v>#N/A</v>
      </c>
      <c r="AO189" s="50" t="e">
        <f t="shared" si="40"/>
        <v>#N/A</v>
      </c>
      <c r="AP189" s="50" t="e">
        <f t="shared" si="41"/>
        <v>#N/A</v>
      </c>
      <c r="AQ189" s="50" t="e">
        <f t="shared" si="42"/>
        <v>#N/A</v>
      </c>
      <c r="AR189" s="50" t="e">
        <f t="shared" si="43"/>
        <v>#N/A</v>
      </c>
      <c r="AS189" s="50" t="e">
        <f t="shared" si="44"/>
        <v>#N/A</v>
      </c>
      <c r="AT189" s="50" t="e">
        <f t="shared" si="45"/>
        <v>#N/A</v>
      </c>
    </row>
    <row r="190" spans="32:46">
      <c r="AF190" s="46"/>
      <c r="AG190" s="46"/>
      <c r="AH190" s="46"/>
      <c r="AI190" s="46"/>
      <c r="AJ190" s="46"/>
      <c r="AL190" s="50" t="e">
        <f t="shared" si="37"/>
        <v>#N/A</v>
      </c>
      <c r="AM190" s="50" t="e">
        <f t="shared" si="38"/>
        <v>#N/A</v>
      </c>
      <c r="AN190" s="50" t="e">
        <f t="shared" si="39"/>
        <v>#N/A</v>
      </c>
      <c r="AO190" s="50" t="e">
        <f t="shared" si="40"/>
        <v>#N/A</v>
      </c>
      <c r="AP190" s="50" t="e">
        <f t="shared" si="41"/>
        <v>#N/A</v>
      </c>
      <c r="AQ190" s="50" t="e">
        <f t="shared" si="42"/>
        <v>#N/A</v>
      </c>
      <c r="AR190" s="50" t="e">
        <f t="shared" si="43"/>
        <v>#N/A</v>
      </c>
      <c r="AS190" s="50" t="e">
        <f t="shared" si="44"/>
        <v>#N/A</v>
      </c>
      <c r="AT190" s="50" t="e">
        <f t="shared" si="45"/>
        <v>#N/A</v>
      </c>
    </row>
    <row r="191" spans="32:46">
      <c r="AF191" s="46"/>
      <c r="AG191" s="46"/>
      <c r="AH191" s="46"/>
      <c r="AI191" s="46"/>
      <c r="AJ191" s="46"/>
      <c r="AL191" s="50" t="e">
        <f t="shared" si="37"/>
        <v>#N/A</v>
      </c>
      <c r="AM191" s="50" t="e">
        <f t="shared" si="38"/>
        <v>#N/A</v>
      </c>
      <c r="AN191" s="50" t="e">
        <f t="shared" si="39"/>
        <v>#N/A</v>
      </c>
      <c r="AO191" s="50" t="e">
        <f t="shared" si="40"/>
        <v>#N/A</v>
      </c>
      <c r="AP191" s="50" t="e">
        <f t="shared" si="41"/>
        <v>#N/A</v>
      </c>
      <c r="AQ191" s="50" t="e">
        <f t="shared" si="42"/>
        <v>#N/A</v>
      </c>
      <c r="AR191" s="50" t="e">
        <f t="shared" si="43"/>
        <v>#N/A</v>
      </c>
      <c r="AS191" s="50" t="e">
        <f t="shared" si="44"/>
        <v>#N/A</v>
      </c>
      <c r="AT191" s="50" t="e">
        <f t="shared" si="45"/>
        <v>#N/A</v>
      </c>
    </row>
    <row r="192" spans="32:46">
      <c r="AF192" s="46"/>
      <c r="AG192" s="46"/>
      <c r="AH192" s="46"/>
      <c r="AI192" s="46"/>
      <c r="AJ192" s="46"/>
      <c r="AL192" s="50" t="e">
        <f t="shared" si="37"/>
        <v>#N/A</v>
      </c>
      <c r="AM192" s="50" t="e">
        <f t="shared" si="38"/>
        <v>#N/A</v>
      </c>
      <c r="AN192" s="50" t="e">
        <f t="shared" si="39"/>
        <v>#N/A</v>
      </c>
      <c r="AO192" s="50" t="e">
        <f t="shared" si="40"/>
        <v>#N/A</v>
      </c>
      <c r="AP192" s="50" t="e">
        <f t="shared" si="41"/>
        <v>#N/A</v>
      </c>
      <c r="AQ192" s="50" t="e">
        <f t="shared" si="42"/>
        <v>#N/A</v>
      </c>
      <c r="AR192" s="50" t="e">
        <f t="shared" si="43"/>
        <v>#N/A</v>
      </c>
      <c r="AS192" s="50" t="e">
        <f t="shared" si="44"/>
        <v>#N/A</v>
      </c>
      <c r="AT192" s="50" t="e">
        <f t="shared" si="45"/>
        <v>#N/A</v>
      </c>
    </row>
    <row r="193" spans="32:46">
      <c r="AF193" s="46"/>
      <c r="AG193" s="46"/>
      <c r="AH193" s="46"/>
      <c r="AI193" s="46"/>
      <c r="AJ193" s="46"/>
      <c r="AL193" s="50" t="e">
        <f t="shared" si="37"/>
        <v>#N/A</v>
      </c>
      <c r="AM193" s="50" t="e">
        <f t="shared" si="38"/>
        <v>#N/A</v>
      </c>
      <c r="AN193" s="50" t="e">
        <f t="shared" si="39"/>
        <v>#N/A</v>
      </c>
      <c r="AO193" s="50" t="e">
        <f t="shared" si="40"/>
        <v>#N/A</v>
      </c>
      <c r="AP193" s="50" t="e">
        <f t="shared" si="41"/>
        <v>#N/A</v>
      </c>
      <c r="AQ193" s="50" t="e">
        <f t="shared" si="42"/>
        <v>#N/A</v>
      </c>
      <c r="AR193" s="50" t="e">
        <f t="shared" si="43"/>
        <v>#N/A</v>
      </c>
      <c r="AS193" s="50" t="e">
        <f t="shared" si="44"/>
        <v>#N/A</v>
      </c>
      <c r="AT193" s="50" t="e">
        <f t="shared" si="45"/>
        <v>#N/A</v>
      </c>
    </row>
    <row r="194" spans="32:46">
      <c r="AF194" s="46"/>
      <c r="AG194" s="46"/>
      <c r="AH194" s="46"/>
      <c r="AI194" s="46"/>
      <c r="AJ194" s="46"/>
      <c r="AL194" s="50" t="e">
        <f t="shared" si="37"/>
        <v>#N/A</v>
      </c>
      <c r="AM194" s="50" t="e">
        <f t="shared" si="38"/>
        <v>#N/A</v>
      </c>
      <c r="AN194" s="50" t="e">
        <f t="shared" si="39"/>
        <v>#N/A</v>
      </c>
      <c r="AO194" s="50" t="e">
        <f t="shared" si="40"/>
        <v>#N/A</v>
      </c>
      <c r="AP194" s="50" t="e">
        <f t="shared" si="41"/>
        <v>#N/A</v>
      </c>
      <c r="AQ194" s="50" t="e">
        <f t="shared" si="42"/>
        <v>#N/A</v>
      </c>
      <c r="AR194" s="50" t="e">
        <f t="shared" si="43"/>
        <v>#N/A</v>
      </c>
      <c r="AS194" s="50" t="e">
        <f t="shared" si="44"/>
        <v>#N/A</v>
      </c>
      <c r="AT194" s="50" t="e">
        <f t="shared" si="45"/>
        <v>#N/A</v>
      </c>
    </row>
    <row r="195" spans="32:46">
      <c r="AF195" s="46"/>
      <c r="AG195" s="46"/>
      <c r="AH195" s="46"/>
      <c r="AI195" s="46"/>
      <c r="AJ195" s="46"/>
      <c r="AL195" s="50" t="e">
        <f t="shared" ref="AL195:AL258" si="46">IF(AND(NOT(ISBLANK($AI195)), $AI195&lt;$AY$2,  $AJ195&lt;$AY$6), $AH195,$AK$1)</f>
        <v>#N/A</v>
      </c>
      <c r="AM195" s="50" t="e">
        <f t="shared" si="38"/>
        <v>#N/A</v>
      </c>
      <c r="AN195" s="50" t="e">
        <f t="shared" si="39"/>
        <v>#N/A</v>
      </c>
      <c r="AO195" s="50" t="e">
        <f t="shared" si="40"/>
        <v>#N/A</v>
      </c>
      <c r="AP195" s="50" t="e">
        <f t="shared" si="41"/>
        <v>#N/A</v>
      </c>
      <c r="AQ195" s="50" t="e">
        <f t="shared" si="42"/>
        <v>#N/A</v>
      </c>
      <c r="AR195" s="50" t="e">
        <f t="shared" si="43"/>
        <v>#N/A</v>
      </c>
      <c r="AS195" s="50" t="e">
        <f t="shared" si="44"/>
        <v>#N/A</v>
      </c>
      <c r="AT195" s="50" t="e">
        <f t="shared" si="45"/>
        <v>#N/A</v>
      </c>
    </row>
    <row r="196" spans="32:46">
      <c r="AF196" s="46"/>
      <c r="AG196" s="46"/>
      <c r="AH196" s="46"/>
      <c r="AI196" s="46"/>
      <c r="AJ196" s="46"/>
      <c r="AL196" s="50" t="e">
        <f t="shared" si="46"/>
        <v>#N/A</v>
      </c>
      <c r="AM196" s="50" t="e">
        <f t="shared" si="38"/>
        <v>#N/A</v>
      </c>
      <c r="AN196" s="50" t="e">
        <f t="shared" si="39"/>
        <v>#N/A</v>
      </c>
      <c r="AO196" s="50" t="e">
        <f t="shared" si="40"/>
        <v>#N/A</v>
      </c>
      <c r="AP196" s="50" t="e">
        <f t="shared" si="41"/>
        <v>#N/A</v>
      </c>
      <c r="AQ196" s="50" t="e">
        <f t="shared" si="42"/>
        <v>#N/A</v>
      </c>
      <c r="AR196" s="50" t="e">
        <f t="shared" si="43"/>
        <v>#N/A</v>
      </c>
      <c r="AS196" s="50" t="e">
        <f t="shared" si="44"/>
        <v>#N/A</v>
      </c>
      <c r="AT196" s="50" t="e">
        <f t="shared" si="45"/>
        <v>#N/A</v>
      </c>
    </row>
    <row r="197" spans="32:46">
      <c r="AF197" s="46"/>
      <c r="AG197" s="46"/>
      <c r="AH197" s="46"/>
      <c r="AI197" s="46"/>
      <c r="AJ197" s="46"/>
      <c r="AL197" s="50" t="e">
        <f t="shared" si="46"/>
        <v>#N/A</v>
      </c>
      <c r="AM197" s="50" t="e">
        <f t="shared" si="38"/>
        <v>#N/A</v>
      </c>
      <c r="AN197" s="50" t="e">
        <f t="shared" si="39"/>
        <v>#N/A</v>
      </c>
      <c r="AO197" s="50" t="e">
        <f t="shared" si="40"/>
        <v>#N/A</v>
      </c>
      <c r="AP197" s="50" t="e">
        <f t="shared" si="41"/>
        <v>#N/A</v>
      </c>
      <c r="AQ197" s="50" t="e">
        <f t="shared" si="42"/>
        <v>#N/A</v>
      </c>
      <c r="AR197" s="50" t="e">
        <f t="shared" si="43"/>
        <v>#N/A</v>
      </c>
      <c r="AS197" s="50" t="e">
        <f t="shared" si="44"/>
        <v>#N/A</v>
      </c>
      <c r="AT197" s="50" t="e">
        <f t="shared" si="45"/>
        <v>#N/A</v>
      </c>
    </row>
    <row r="198" spans="32:46">
      <c r="AF198" s="46"/>
      <c r="AG198" s="46"/>
      <c r="AH198" s="46"/>
      <c r="AI198" s="46"/>
      <c r="AJ198" s="46"/>
      <c r="AL198" s="50" t="e">
        <f t="shared" si="46"/>
        <v>#N/A</v>
      </c>
      <c r="AM198" s="50" t="e">
        <f t="shared" si="38"/>
        <v>#N/A</v>
      </c>
      <c r="AN198" s="50" t="e">
        <f t="shared" si="39"/>
        <v>#N/A</v>
      </c>
      <c r="AO198" s="50" t="e">
        <f t="shared" si="40"/>
        <v>#N/A</v>
      </c>
      <c r="AP198" s="50" t="e">
        <f t="shared" si="41"/>
        <v>#N/A</v>
      </c>
      <c r="AQ198" s="50" t="e">
        <f t="shared" si="42"/>
        <v>#N/A</v>
      </c>
      <c r="AR198" s="50" t="e">
        <f t="shared" si="43"/>
        <v>#N/A</v>
      </c>
      <c r="AS198" s="50" t="e">
        <f t="shared" si="44"/>
        <v>#N/A</v>
      </c>
      <c r="AT198" s="50" t="e">
        <f t="shared" si="45"/>
        <v>#N/A</v>
      </c>
    </row>
    <row r="199" spans="32:46">
      <c r="AF199" s="46"/>
      <c r="AG199" s="46"/>
      <c r="AH199" s="46"/>
      <c r="AI199" s="46"/>
      <c r="AJ199" s="46"/>
      <c r="AL199" s="50" t="e">
        <f t="shared" si="46"/>
        <v>#N/A</v>
      </c>
      <c r="AM199" s="50" t="e">
        <f t="shared" si="38"/>
        <v>#N/A</v>
      </c>
      <c r="AN199" s="50" t="e">
        <f t="shared" si="39"/>
        <v>#N/A</v>
      </c>
      <c r="AO199" s="50" t="e">
        <f t="shared" si="40"/>
        <v>#N/A</v>
      </c>
      <c r="AP199" s="50" t="e">
        <f t="shared" si="41"/>
        <v>#N/A</v>
      </c>
      <c r="AQ199" s="50" t="e">
        <f t="shared" si="42"/>
        <v>#N/A</v>
      </c>
      <c r="AR199" s="50" t="e">
        <f t="shared" si="43"/>
        <v>#N/A</v>
      </c>
      <c r="AS199" s="50" t="e">
        <f t="shared" si="44"/>
        <v>#N/A</v>
      </c>
      <c r="AT199" s="50" t="e">
        <f t="shared" si="45"/>
        <v>#N/A</v>
      </c>
    </row>
    <row r="200" spans="32:46">
      <c r="AF200" s="46"/>
      <c r="AG200" s="46"/>
      <c r="AH200" s="46"/>
      <c r="AI200" s="46"/>
      <c r="AJ200" s="46"/>
      <c r="AL200" s="50" t="e">
        <f t="shared" si="46"/>
        <v>#N/A</v>
      </c>
      <c r="AM200" s="50" t="e">
        <f t="shared" si="38"/>
        <v>#N/A</v>
      </c>
      <c r="AN200" s="50" t="e">
        <f t="shared" si="39"/>
        <v>#N/A</v>
      </c>
      <c r="AO200" s="50" t="e">
        <f t="shared" si="40"/>
        <v>#N/A</v>
      </c>
      <c r="AP200" s="50" t="e">
        <f t="shared" si="41"/>
        <v>#N/A</v>
      </c>
      <c r="AQ200" s="50" t="e">
        <f t="shared" si="42"/>
        <v>#N/A</v>
      </c>
      <c r="AR200" s="50" t="e">
        <f t="shared" si="43"/>
        <v>#N/A</v>
      </c>
      <c r="AS200" s="50" t="e">
        <f t="shared" si="44"/>
        <v>#N/A</v>
      </c>
      <c r="AT200" s="50" t="e">
        <f t="shared" si="45"/>
        <v>#N/A</v>
      </c>
    </row>
    <row r="201" spans="32:46">
      <c r="AF201" s="46"/>
      <c r="AG201" s="46"/>
      <c r="AH201" s="46"/>
      <c r="AI201" s="46"/>
      <c r="AJ201" s="46"/>
      <c r="AL201" s="50" t="e">
        <f t="shared" si="46"/>
        <v>#N/A</v>
      </c>
      <c r="AM201" s="50" t="e">
        <f t="shared" si="38"/>
        <v>#N/A</v>
      </c>
      <c r="AN201" s="50" t="e">
        <f t="shared" si="39"/>
        <v>#N/A</v>
      </c>
      <c r="AO201" s="50" t="e">
        <f t="shared" si="40"/>
        <v>#N/A</v>
      </c>
      <c r="AP201" s="50" t="e">
        <f t="shared" si="41"/>
        <v>#N/A</v>
      </c>
      <c r="AQ201" s="50" t="e">
        <f t="shared" si="42"/>
        <v>#N/A</v>
      </c>
      <c r="AR201" s="50" t="e">
        <f t="shared" si="43"/>
        <v>#N/A</v>
      </c>
      <c r="AS201" s="50" t="e">
        <f t="shared" si="44"/>
        <v>#N/A</v>
      </c>
      <c r="AT201" s="50" t="e">
        <f t="shared" si="45"/>
        <v>#N/A</v>
      </c>
    </row>
    <row r="202" spans="32:46">
      <c r="AF202" s="46"/>
      <c r="AG202" s="46"/>
      <c r="AH202" s="46"/>
      <c r="AI202" s="46"/>
      <c r="AJ202" s="46"/>
      <c r="AL202" s="50" t="e">
        <f t="shared" si="46"/>
        <v>#N/A</v>
      </c>
      <c r="AM202" s="50" t="e">
        <f t="shared" si="38"/>
        <v>#N/A</v>
      </c>
      <c r="AN202" s="50" t="e">
        <f t="shared" si="39"/>
        <v>#N/A</v>
      </c>
      <c r="AO202" s="50" t="e">
        <f t="shared" si="40"/>
        <v>#N/A</v>
      </c>
      <c r="AP202" s="50" t="e">
        <f t="shared" si="41"/>
        <v>#N/A</v>
      </c>
      <c r="AQ202" s="50" t="e">
        <f t="shared" si="42"/>
        <v>#N/A</v>
      </c>
      <c r="AR202" s="50" t="e">
        <f t="shared" si="43"/>
        <v>#N/A</v>
      </c>
      <c r="AS202" s="50" t="e">
        <f t="shared" si="44"/>
        <v>#N/A</v>
      </c>
      <c r="AT202" s="50" t="e">
        <f t="shared" si="45"/>
        <v>#N/A</v>
      </c>
    </row>
    <row r="203" spans="32:46">
      <c r="AF203" s="46"/>
      <c r="AG203" s="46"/>
      <c r="AH203" s="46"/>
      <c r="AI203" s="46"/>
      <c r="AJ203" s="46"/>
      <c r="AL203" s="50" t="e">
        <f t="shared" si="46"/>
        <v>#N/A</v>
      </c>
      <c r="AM203" s="50" t="e">
        <f t="shared" si="38"/>
        <v>#N/A</v>
      </c>
      <c r="AN203" s="50" t="e">
        <f t="shared" si="39"/>
        <v>#N/A</v>
      </c>
      <c r="AO203" s="50" t="e">
        <f t="shared" si="40"/>
        <v>#N/A</v>
      </c>
      <c r="AP203" s="50" t="e">
        <f t="shared" si="41"/>
        <v>#N/A</v>
      </c>
      <c r="AQ203" s="50" t="e">
        <f t="shared" si="42"/>
        <v>#N/A</v>
      </c>
      <c r="AR203" s="50" t="e">
        <f t="shared" si="43"/>
        <v>#N/A</v>
      </c>
      <c r="AS203" s="50" t="e">
        <f t="shared" si="44"/>
        <v>#N/A</v>
      </c>
      <c r="AT203" s="50" t="e">
        <f t="shared" si="45"/>
        <v>#N/A</v>
      </c>
    </row>
    <row r="204" spans="32:46">
      <c r="AF204" s="46"/>
      <c r="AG204" s="46"/>
      <c r="AH204" s="46"/>
      <c r="AI204" s="46"/>
      <c r="AJ204" s="46"/>
      <c r="AL204" s="50" t="e">
        <f t="shared" si="46"/>
        <v>#N/A</v>
      </c>
      <c r="AM204" s="50" t="e">
        <f t="shared" si="38"/>
        <v>#N/A</v>
      </c>
      <c r="AN204" s="50" t="e">
        <f t="shared" si="39"/>
        <v>#N/A</v>
      </c>
      <c r="AO204" s="50" t="e">
        <f t="shared" si="40"/>
        <v>#N/A</v>
      </c>
      <c r="AP204" s="50" t="e">
        <f t="shared" si="41"/>
        <v>#N/A</v>
      </c>
      <c r="AQ204" s="50" t="e">
        <f t="shared" si="42"/>
        <v>#N/A</v>
      </c>
      <c r="AR204" s="50" t="e">
        <f t="shared" si="43"/>
        <v>#N/A</v>
      </c>
      <c r="AS204" s="50" t="e">
        <f t="shared" si="44"/>
        <v>#N/A</v>
      </c>
      <c r="AT204" s="50" t="e">
        <f t="shared" si="45"/>
        <v>#N/A</v>
      </c>
    </row>
    <row r="205" spans="32:46">
      <c r="AF205" s="46"/>
      <c r="AG205" s="46"/>
      <c r="AH205" s="46"/>
      <c r="AI205" s="46"/>
      <c r="AJ205" s="46"/>
      <c r="AL205" s="50" t="e">
        <f t="shared" si="46"/>
        <v>#N/A</v>
      </c>
      <c r="AM205" s="50" t="e">
        <f t="shared" si="38"/>
        <v>#N/A</v>
      </c>
      <c r="AN205" s="50" t="e">
        <f t="shared" si="39"/>
        <v>#N/A</v>
      </c>
      <c r="AO205" s="50" t="e">
        <f t="shared" si="40"/>
        <v>#N/A</v>
      </c>
      <c r="AP205" s="50" t="e">
        <f t="shared" si="41"/>
        <v>#N/A</v>
      </c>
      <c r="AQ205" s="50" t="e">
        <f t="shared" si="42"/>
        <v>#N/A</v>
      </c>
      <c r="AR205" s="50" t="e">
        <f t="shared" si="43"/>
        <v>#N/A</v>
      </c>
      <c r="AS205" s="50" t="e">
        <f t="shared" si="44"/>
        <v>#N/A</v>
      </c>
      <c r="AT205" s="50" t="e">
        <f t="shared" si="45"/>
        <v>#N/A</v>
      </c>
    </row>
    <row r="206" spans="32:46">
      <c r="AF206" s="46"/>
      <c r="AG206" s="46"/>
      <c r="AH206" s="46"/>
      <c r="AI206" s="46"/>
      <c r="AJ206" s="46"/>
      <c r="AL206" s="50" t="e">
        <f t="shared" si="46"/>
        <v>#N/A</v>
      </c>
      <c r="AM206" s="50" t="e">
        <f t="shared" ref="AM206:AM269" si="47">IF(AND($AI206&lt;$AY$2,  $AJ206&gt;=$AY$6, $AJ206&lt;$AY$7), $AH206,$AK$1)</f>
        <v>#N/A</v>
      </c>
      <c r="AN206" s="50" t="e">
        <f t="shared" ref="AN206:AN269" si="48">IF(AND($AI206&lt;$AY$2,  $AJ206&gt;=$AY$7), $AH206,$AK$1)</f>
        <v>#N/A</v>
      </c>
      <c r="AO206" s="50" t="e">
        <f t="shared" ref="AO206:AO269" si="49">IF(AND($AI206&gt;=$AY$2, $AI206&lt;$AY$3,  $AJ206&lt;$AY$6), $AH206,$AK$1)</f>
        <v>#N/A</v>
      </c>
      <c r="AP206" s="50" t="e">
        <f t="shared" ref="AP206:AP269" si="50">IF(AND($AI206&gt;=$AY$2, $AI206&lt;$AY$3,  $AJ206&gt;=$AY$6, $AJ206&lt;$AY$7), $AH206,$AK$1)</f>
        <v>#N/A</v>
      </c>
      <c r="AQ206" s="50" t="e">
        <f t="shared" ref="AQ206:AQ269" si="51">IF(AND($AI206&gt;=$AY$2, $AI206&lt;$AY$3,  $AJ206&gt;=$AY$7), $AH206,$AK$1)</f>
        <v>#N/A</v>
      </c>
      <c r="AR206" s="50" t="e">
        <f t="shared" ref="AR206:AR269" si="52">IF(AND($AI206&gt;=$AY$3,  $AJ206&lt;$AY$6), $AH206,$AK$1)</f>
        <v>#N/A</v>
      </c>
      <c r="AS206" s="50" t="e">
        <f t="shared" ref="AS206:AS269" si="53">IF(AND($AI206&gt;=$AY$3,  $AJ206&gt;=$AY$6, $AJ206&lt;$AY$7), $AH206,$AK$1)</f>
        <v>#N/A</v>
      </c>
      <c r="AT206" s="50" t="e">
        <f t="shared" ref="AT206:AT269" si="54">IF(AND($AI206&gt;=$AY$3, $AJ206&gt;=$AY$7), $AH206,$AK$1)</f>
        <v>#N/A</v>
      </c>
    </row>
    <row r="207" spans="32:46">
      <c r="AF207" s="46"/>
      <c r="AG207" s="46"/>
      <c r="AH207" s="46"/>
      <c r="AI207" s="46"/>
      <c r="AJ207" s="46"/>
      <c r="AL207" s="50" t="e">
        <f t="shared" si="46"/>
        <v>#N/A</v>
      </c>
      <c r="AM207" s="50" t="e">
        <f t="shared" si="47"/>
        <v>#N/A</v>
      </c>
      <c r="AN207" s="50" t="e">
        <f t="shared" si="48"/>
        <v>#N/A</v>
      </c>
      <c r="AO207" s="50" t="e">
        <f t="shared" si="49"/>
        <v>#N/A</v>
      </c>
      <c r="AP207" s="50" t="e">
        <f t="shared" si="50"/>
        <v>#N/A</v>
      </c>
      <c r="AQ207" s="50" t="e">
        <f t="shared" si="51"/>
        <v>#N/A</v>
      </c>
      <c r="AR207" s="50" t="e">
        <f t="shared" si="52"/>
        <v>#N/A</v>
      </c>
      <c r="AS207" s="50" t="e">
        <f t="shared" si="53"/>
        <v>#N/A</v>
      </c>
      <c r="AT207" s="50" t="e">
        <f t="shared" si="54"/>
        <v>#N/A</v>
      </c>
    </row>
    <row r="208" spans="32:46">
      <c r="AF208" s="46"/>
      <c r="AG208" s="46"/>
      <c r="AH208" s="46"/>
      <c r="AI208" s="46"/>
      <c r="AJ208" s="46"/>
      <c r="AL208" s="50" t="e">
        <f t="shared" si="46"/>
        <v>#N/A</v>
      </c>
      <c r="AM208" s="50" t="e">
        <f t="shared" si="47"/>
        <v>#N/A</v>
      </c>
      <c r="AN208" s="50" t="e">
        <f t="shared" si="48"/>
        <v>#N/A</v>
      </c>
      <c r="AO208" s="50" t="e">
        <f t="shared" si="49"/>
        <v>#N/A</v>
      </c>
      <c r="AP208" s="50" t="e">
        <f t="shared" si="50"/>
        <v>#N/A</v>
      </c>
      <c r="AQ208" s="50" t="e">
        <f t="shared" si="51"/>
        <v>#N/A</v>
      </c>
      <c r="AR208" s="50" t="e">
        <f t="shared" si="52"/>
        <v>#N/A</v>
      </c>
      <c r="AS208" s="50" t="e">
        <f t="shared" si="53"/>
        <v>#N/A</v>
      </c>
      <c r="AT208" s="50" t="e">
        <f t="shared" si="54"/>
        <v>#N/A</v>
      </c>
    </row>
    <row r="209" spans="32:46">
      <c r="AF209" s="46"/>
      <c r="AG209" s="46"/>
      <c r="AH209" s="46"/>
      <c r="AI209" s="46"/>
      <c r="AJ209" s="46"/>
      <c r="AL209" s="50" t="e">
        <f t="shared" si="46"/>
        <v>#N/A</v>
      </c>
      <c r="AM209" s="50" t="e">
        <f t="shared" si="47"/>
        <v>#N/A</v>
      </c>
      <c r="AN209" s="50" t="e">
        <f t="shared" si="48"/>
        <v>#N/A</v>
      </c>
      <c r="AO209" s="50" t="e">
        <f t="shared" si="49"/>
        <v>#N/A</v>
      </c>
      <c r="AP209" s="50" t="e">
        <f t="shared" si="50"/>
        <v>#N/A</v>
      </c>
      <c r="AQ209" s="50" t="e">
        <f t="shared" si="51"/>
        <v>#N/A</v>
      </c>
      <c r="AR209" s="50" t="e">
        <f t="shared" si="52"/>
        <v>#N/A</v>
      </c>
      <c r="AS209" s="50" t="e">
        <f t="shared" si="53"/>
        <v>#N/A</v>
      </c>
      <c r="AT209" s="50" t="e">
        <f t="shared" si="54"/>
        <v>#N/A</v>
      </c>
    </row>
    <row r="210" spans="32:46">
      <c r="AF210" s="46"/>
      <c r="AG210" s="46"/>
      <c r="AH210" s="46"/>
      <c r="AI210" s="46"/>
      <c r="AJ210" s="46"/>
      <c r="AL210" s="50" t="e">
        <f t="shared" si="46"/>
        <v>#N/A</v>
      </c>
      <c r="AM210" s="50" t="e">
        <f t="shared" si="47"/>
        <v>#N/A</v>
      </c>
      <c r="AN210" s="50" t="e">
        <f t="shared" si="48"/>
        <v>#N/A</v>
      </c>
      <c r="AO210" s="50" t="e">
        <f t="shared" si="49"/>
        <v>#N/A</v>
      </c>
      <c r="AP210" s="50" t="e">
        <f t="shared" si="50"/>
        <v>#N/A</v>
      </c>
      <c r="AQ210" s="50" t="e">
        <f t="shared" si="51"/>
        <v>#N/A</v>
      </c>
      <c r="AR210" s="50" t="e">
        <f t="shared" si="52"/>
        <v>#N/A</v>
      </c>
      <c r="AS210" s="50" t="e">
        <f t="shared" si="53"/>
        <v>#N/A</v>
      </c>
      <c r="AT210" s="50" t="e">
        <f t="shared" si="54"/>
        <v>#N/A</v>
      </c>
    </row>
    <row r="211" spans="32:46">
      <c r="AF211" s="46"/>
      <c r="AG211" s="46"/>
      <c r="AH211" s="46"/>
      <c r="AI211" s="46"/>
      <c r="AJ211" s="46"/>
      <c r="AL211" s="50" t="e">
        <f t="shared" si="46"/>
        <v>#N/A</v>
      </c>
      <c r="AM211" s="50" t="e">
        <f t="shared" si="47"/>
        <v>#N/A</v>
      </c>
      <c r="AN211" s="50" t="e">
        <f t="shared" si="48"/>
        <v>#N/A</v>
      </c>
      <c r="AO211" s="50" t="e">
        <f t="shared" si="49"/>
        <v>#N/A</v>
      </c>
      <c r="AP211" s="50" t="e">
        <f t="shared" si="50"/>
        <v>#N/A</v>
      </c>
      <c r="AQ211" s="50" t="e">
        <f t="shared" si="51"/>
        <v>#N/A</v>
      </c>
      <c r="AR211" s="50" t="e">
        <f t="shared" si="52"/>
        <v>#N/A</v>
      </c>
      <c r="AS211" s="50" t="e">
        <f t="shared" si="53"/>
        <v>#N/A</v>
      </c>
      <c r="AT211" s="50" t="e">
        <f t="shared" si="54"/>
        <v>#N/A</v>
      </c>
    </row>
    <row r="212" spans="32:46">
      <c r="AF212" s="46"/>
      <c r="AG212" s="46"/>
      <c r="AH212" s="46"/>
      <c r="AI212" s="46"/>
      <c r="AJ212" s="46"/>
      <c r="AL212" s="50" t="e">
        <f t="shared" si="46"/>
        <v>#N/A</v>
      </c>
      <c r="AM212" s="50" t="e">
        <f t="shared" si="47"/>
        <v>#N/A</v>
      </c>
      <c r="AN212" s="50" t="e">
        <f t="shared" si="48"/>
        <v>#N/A</v>
      </c>
      <c r="AO212" s="50" t="e">
        <f t="shared" si="49"/>
        <v>#N/A</v>
      </c>
      <c r="AP212" s="50" t="e">
        <f t="shared" si="50"/>
        <v>#N/A</v>
      </c>
      <c r="AQ212" s="50" t="e">
        <f t="shared" si="51"/>
        <v>#N/A</v>
      </c>
      <c r="AR212" s="50" t="e">
        <f t="shared" si="52"/>
        <v>#N/A</v>
      </c>
      <c r="AS212" s="50" t="e">
        <f t="shared" si="53"/>
        <v>#N/A</v>
      </c>
      <c r="AT212" s="50" t="e">
        <f t="shared" si="54"/>
        <v>#N/A</v>
      </c>
    </row>
    <row r="213" spans="32:46">
      <c r="AF213" s="46"/>
      <c r="AG213" s="46"/>
      <c r="AH213" s="46"/>
      <c r="AI213" s="46"/>
      <c r="AJ213" s="46"/>
      <c r="AL213" s="50" t="e">
        <f t="shared" si="46"/>
        <v>#N/A</v>
      </c>
      <c r="AM213" s="50" t="e">
        <f t="shared" si="47"/>
        <v>#N/A</v>
      </c>
      <c r="AN213" s="50" t="e">
        <f t="shared" si="48"/>
        <v>#N/A</v>
      </c>
      <c r="AO213" s="50" t="e">
        <f t="shared" si="49"/>
        <v>#N/A</v>
      </c>
      <c r="AP213" s="50" t="e">
        <f t="shared" si="50"/>
        <v>#N/A</v>
      </c>
      <c r="AQ213" s="50" t="e">
        <f t="shared" si="51"/>
        <v>#N/A</v>
      </c>
      <c r="AR213" s="50" t="e">
        <f t="shared" si="52"/>
        <v>#N/A</v>
      </c>
      <c r="AS213" s="50" t="e">
        <f t="shared" si="53"/>
        <v>#N/A</v>
      </c>
      <c r="AT213" s="50" t="e">
        <f t="shared" si="54"/>
        <v>#N/A</v>
      </c>
    </row>
    <row r="214" spans="32:46">
      <c r="AF214" s="46"/>
      <c r="AG214" s="46"/>
      <c r="AH214" s="46"/>
      <c r="AI214" s="46"/>
      <c r="AJ214" s="46"/>
      <c r="AL214" s="50" t="e">
        <f t="shared" si="46"/>
        <v>#N/A</v>
      </c>
      <c r="AM214" s="50" t="e">
        <f t="shared" si="47"/>
        <v>#N/A</v>
      </c>
      <c r="AN214" s="50" t="e">
        <f t="shared" si="48"/>
        <v>#N/A</v>
      </c>
      <c r="AO214" s="50" t="e">
        <f t="shared" si="49"/>
        <v>#N/A</v>
      </c>
      <c r="AP214" s="50" t="e">
        <f t="shared" si="50"/>
        <v>#N/A</v>
      </c>
      <c r="AQ214" s="50" t="e">
        <f t="shared" si="51"/>
        <v>#N/A</v>
      </c>
      <c r="AR214" s="50" t="e">
        <f t="shared" si="52"/>
        <v>#N/A</v>
      </c>
      <c r="AS214" s="50" t="e">
        <f t="shared" si="53"/>
        <v>#N/A</v>
      </c>
      <c r="AT214" s="50" t="e">
        <f t="shared" si="54"/>
        <v>#N/A</v>
      </c>
    </row>
    <row r="215" spans="32:46">
      <c r="AF215" s="46"/>
      <c r="AG215" s="46"/>
      <c r="AH215" s="46"/>
      <c r="AI215" s="46"/>
      <c r="AJ215" s="46"/>
      <c r="AL215" s="50" t="e">
        <f t="shared" si="46"/>
        <v>#N/A</v>
      </c>
      <c r="AM215" s="50" t="e">
        <f t="shared" si="47"/>
        <v>#N/A</v>
      </c>
      <c r="AN215" s="50" t="e">
        <f t="shared" si="48"/>
        <v>#N/A</v>
      </c>
      <c r="AO215" s="50" t="e">
        <f t="shared" si="49"/>
        <v>#N/A</v>
      </c>
      <c r="AP215" s="50" t="e">
        <f t="shared" si="50"/>
        <v>#N/A</v>
      </c>
      <c r="AQ215" s="50" t="e">
        <f t="shared" si="51"/>
        <v>#N/A</v>
      </c>
      <c r="AR215" s="50" t="e">
        <f t="shared" si="52"/>
        <v>#N/A</v>
      </c>
      <c r="AS215" s="50" t="e">
        <f t="shared" si="53"/>
        <v>#N/A</v>
      </c>
      <c r="AT215" s="50" t="e">
        <f t="shared" si="54"/>
        <v>#N/A</v>
      </c>
    </row>
    <row r="216" spans="32:46">
      <c r="AF216" s="46"/>
      <c r="AG216" s="46"/>
      <c r="AH216" s="46"/>
      <c r="AI216" s="46"/>
      <c r="AJ216" s="46"/>
      <c r="AL216" s="50" t="e">
        <f t="shared" si="46"/>
        <v>#N/A</v>
      </c>
      <c r="AM216" s="50" t="e">
        <f t="shared" si="47"/>
        <v>#N/A</v>
      </c>
      <c r="AN216" s="50" t="e">
        <f t="shared" si="48"/>
        <v>#N/A</v>
      </c>
      <c r="AO216" s="50" t="e">
        <f t="shared" si="49"/>
        <v>#N/A</v>
      </c>
      <c r="AP216" s="50" t="e">
        <f t="shared" si="50"/>
        <v>#N/A</v>
      </c>
      <c r="AQ216" s="50" t="e">
        <f t="shared" si="51"/>
        <v>#N/A</v>
      </c>
      <c r="AR216" s="50" t="e">
        <f t="shared" si="52"/>
        <v>#N/A</v>
      </c>
      <c r="AS216" s="50" t="e">
        <f t="shared" si="53"/>
        <v>#N/A</v>
      </c>
      <c r="AT216" s="50" t="e">
        <f t="shared" si="54"/>
        <v>#N/A</v>
      </c>
    </row>
    <row r="217" spans="32:46">
      <c r="AF217" s="46"/>
      <c r="AG217" s="46"/>
      <c r="AH217" s="46"/>
      <c r="AI217" s="46"/>
      <c r="AJ217" s="46"/>
      <c r="AL217" s="50" t="e">
        <f t="shared" si="46"/>
        <v>#N/A</v>
      </c>
      <c r="AM217" s="50" t="e">
        <f t="shared" si="47"/>
        <v>#N/A</v>
      </c>
      <c r="AN217" s="50" t="e">
        <f t="shared" si="48"/>
        <v>#N/A</v>
      </c>
      <c r="AO217" s="50" t="e">
        <f t="shared" si="49"/>
        <v>#N/A</v>
      </c>
      <c r="AP217" s="50" t="e">
        <f t="shared" si="50"/>
        <v>#N/A</v>
      </c>
      <c r="AQ217" s="50" t="e">
        <f t="shared" si="51"/>
        <v>#N/A</v>
      </c>
      <c r="AR217" s="50" t="e">
        <f t="shared" si="52"/>
        <v>#N/A</v>
      </c>
      <c r="AS217" s="50" t="e">
        <f t="shared" si="53"/>
        <v>#N/A</v>
      </c>
      <c r="AT217" s="50" t="e">
        <f t="shared" si="54"/>
        <v>#N/A</v>
      </c>
    </row>
    <row r="218" spans="32:46">
      <c r="AF218" s="46"/>
      <c r="AG218" s="46"/>
      <c r="AH218" s="46"/>
      <c r="AI218" s="46"/>
      <c r="AJ218" s="46"/>
      <c r="AL218" s="50" t="e">
        <f t="shared" si="46"/>
        <v>#N/A</v>
      </c>
      <c r="AM218" s="50" t="e">
        <f t="shared" si="47"/>
        <v>#N/A</v>
      </c>
      <c r="AN218" s="50" t="e">
        <f t="shared" si="48"/>
        <v>#N/A</v>
      </c>
      <c r="AO218" s="50" t="e">
        <f t="shared" si="49"/>
        <v>#N/A</v>
      </c>
      <c r="AP218" s="50" t="e">
        <f t="shared" si="50"/>
        <v>#N/A</v>
      </c>
      <c r="AQ218" s="50" t="e">
        <f t="shared" si="51"/>
        <v>#N/A</v>
      </c>
      <c r="AR218" s="50" t="e">
        <f t="shared" si="52"/>
        <v>#N/A</v>
      </c>
      <c r="AS218" s="50" t="e">
        <f t="shared" si="53"/>
        <v>#N/A</v>
      </c>
      <c r="AT218" s="50" t="e">
        <f t="shared" si="54"/>
        <v>#N/A</v>
      </c>
    </row>
    <row r="219" spans="32:46">
      <c r="AF219" s="46"/>
      <c r="AG219" s="46"/>
      <c r="AH219" s="46"/>
      <c r="AI219" s="46"/>
      <c r="AJ219" s="46"/>
      <c r="AL219" s="50" t="e">
        <f t="shared" si="46"/>
        <v>#N/A</v>
      </c>
      <c r="AM219" s="50" t="e">
        <f t="shared" si="47"/>
        <v>#N/A</v>
      </c>
      <c r="AN219" s="50" t="e">
        <f t="shared" si="48"/>
        <v>#N/A</v>
      </c>
      <c r="AO219" s="50" t="e">
        <f t="shared" si="49"/>
        <v>#N/A</v>
      </c>
      <c r="AP219" s="50" t="e">
        <f t="shared" si="50"/>
        <v>#N/A</v>
      </c>
      <c r="AQ219" s="50" t="e">
        <f t="shared" si="51"/>
        <v>#N/A</v>
      </c>
      <c r="AR219" s="50" t="e">
        <f t="shared" si="52"/>
        <v>#N/A</v>
      </c>
      <c r="AS219" s="50" t="e">
        <f t="shared" si="53"/>
        <v>#N/A</v>
      </c>
      <c r="AT219" s="50" t="e">
        <f t="shared" si="54"/>
        <v>#N/A</v>
      </c>
    </row>
    <row r="220" spans="32:46">
      <c r="AF220" s="46"/>
      <c r="AG220" s="46"/>
      <c r="AH220" s="46"/>
      <c r="AI220" s="46"/>
      <c r="AJ220" s="46"/>
      <c r="AL220" s="50" t="e">
        <f t="shared" si="46"/>
        <v>#N/A</v>
      </c>
      <c r="AM220" s="50" t="e">
        <f t="shared" si="47"/>
        <v>#N/A</v>
      </c>
      <c r="AN220" s="50" t="e">
        <f t="shared" si="48"/>
        <v>#N/A</v>
      </c>
      <c r="AO220" s="50" t="e">
        <f t="shared" si="49"/>
        <v>#N/A</v>
      </c>
      <c r="AP220" s="50" t="e">
        <f t="shared" si="50"/>
        <v>#N/A</v>
      </c>
      <c r="AQ220" s="50" t="e">
        <f t="shared" si="51"/>
        <v>#N/A</v>
      </c>
      <c r="AR220" s="50" t="e">
        <f t="shared" si="52"/>
        <v>#N/A</v>
      </c>
      <c r="AS220" s="50" t="e">
        <f t="shared" si="53"/>
        <v>#N/A</v>
      </c>
      <c r="AT220" s="50" t="e">
        <f t="shared" si="54"/>
        <v>#N/A</v>
      </c>
    </row>
    <row r="221" spans="32:46">
      <c r="AF221" s="46"/>
      <c r="AG221" s="46"/>
      <c r="AH221" s="46"/>
      <c r="AI221" s="46"/>
      <c r="AJ221" s="46"/>
      <c r="AL221" s="50" t="e">
        <f t="shared" si="46"/>
        <v>#N/A</v>
      </c>
      <c r="AM221" s="50" t="e">
        <f t="shared" si="47"/>
        <v>#N/A</v>
      </c>
      <c r="AN221" s="50" t="e">
        <f t="shared" si="48"/>
        <v>#N/A</v>
      </c>
      <c r="AO221" s="50" t="e">
        <f t="shared" si="49"/>
        <v>#N/A</v>
      </c>
      <c r="AP221" s="50" t="e">
        <f t="shared" si="50"/>
        <v>#N/A</v>
      </c>
      <c r="AQ221" s="50" t="e">
        <f t="shared" si="51"/>
        <v>#N/A</v>
      </c>
      <c r="AR221" s="50" t="e">
        <f t="shared" si="52"/>
        <v>#N/A</v>
      </c>
      <c r="AS221" s="50" t="e">
        <f t="shared" si="53"/>
        <v>#N/A</v>
      </c>
      <c r="AT221" s="50" t="e">
        <f t="shared" si="54"/>
        <v>#N/A</v>
      </c>
    </row>
    <row r="222" spans="32:46">
      <c r="AF222" s="46"/>
      <c r="AG222" s="46"/>
      <c r="AH222" s="46"/>
      <c r="AI222" s="46"/>
      <c r="AJ222" s="46"/>
      <c r="AL222" s="50" t="e">
        <f t="shared" si="46"/>
        <v>#N/A</v>
      </c>
      <c r="AM222" s="50" t="e">
        <f t="shared" si="47"/>
        <v>#N/A</v>
      </c>
      <c r="AN222" s="50" t="e">
        <f t="shared" si="48"/>
        <v>#N/A</v>
      </c>
      <c r="AO222" s="50" t="e">
        <f t="shared" si="49"/>
        <v>#N/A</v>
      </c>
      <c r="AP222" s="50" t="e">
        <f t="shared" si="50"/>
        <v>#N/A</v>
      </c>
      <c r="AQ222" s="50" t="e">
        <f t="shared" si="51"/>
        <v>#N/A</v>
      </c>
      <c r="AR222" s="50" t="e">
        <f t="shared" si="52"/>
        <v>#N/A</v>
      </c>
      <c r="AS222" s="50" t="e">
        <f t="shared" si="53"/>
        <v>#N/A</v>
      </c>
      <c r="AT222" s="50" t="e">
        <f t="shared" si="54"/>
        <v>#N/A</v>
      </c>
    </row>
    <row r="223" spans="32:46">
      <c r="AF223" s="46"/>
      <c r="AG223" s="46"/>
      <c r="AH223" s="46"/>
      <c r="AI223" s="46"/>
      <c r="AJ223" s="46"/>
      <c r="AL223" s="50" t="e">
        <f t="shared" si="46"/>
        <v>#N/A</v>
      </c>
      <c r="AM223" s="50" t="e">
        <f t="shared" si="47"/>
        <v>#N/A</v>
      </c>
      <c r="AN223" s="50" t="e">
        <f t="shared" si="48"/>
        <v>#N/A</v>
      </c>
      <c r="AO223" s="50" t="e">
        <f t="shared" si="49"/>
        <v>#N/A</v>
      </c>
      <c r="AP223" s="50" t="e">
        <f t="shared" si="50"/>
        <v>#N/A</v>
      </c>
      <c r="AQ223" s="50" t="e">
        <f t="shared" si="51"/>
        <v>#N/A</v>
      </c>
      <c r="AR223" s="50" t="e">
        <f t="shared" si="52"/>
        <v>#N/A</v>
      </c>
      <c r="AS223" s="50" t="e">
        <f t="shared" si="53"/>
        <v>#N/A</v>
      </c>
      <c r="AT223" s="50" t="e">
        <f t="shared" si="54"/>
        <v>#N/A</v>
      </c>
    </row>
    <row r="224" spans="32:46">
      <c r="AF224" s="46"/>
      <c r="AG224" s="46"/>
      <c r="AH224" s="46"/>
      <c r="AI224" s="46"/>
      <c r="AJ224" s="46"/>
      <c r="AL224" s="50" t="e">
        <f t="shared" si="46"/>
        <v>#N/A</v>
      </c>
      <c r="AM224" s="50" t="e">
        <f t="shared" si="47"/>
        <v>#N/A</v>
      </c>
      <c r="AN224" s="50" t="e">
        <f t="shared" si="48"/>
        <v>#N/A</v>
      </c>
      <c r="AO224" s="50" t="e">
        <f t="shared" si="49"/>
        <v>#N/A</v>
      </c>
      <c r="AP224" s="50" t="e">
        <f t="shared" si="50"/>
        <v>#N/A</v>
      </c>
      <c r="AQ224" s="50" t="e">
        <f t="shared" si="51"/>
        <v>#N/A</v>
      </c>
      <c r="AR224" s="50" t="e">
        <f t="shared" si="52"/>
        <v>#N/A</v>
      </c>
      <c r="AS224" s="50" t="e">
        <f t="shared" si="53"/>
        <v>#N/A</v>
      </c>
      <c r="AT224" s="50" t="e">
        <f t="shared" si="54"/>
        <v>#N/A</v>
      </c>
    </row>
    <row r="225" spans="32:46">
      <c r="AF225" s="46"/>
      <c r="AG225" s="46"/>
      <c r="AH225" s="46"/>
      <c r="AI225" s="46"/>
      <c r="AJ225" s="46"/>
      <c r="AL225" s="50" t="e">
        <f t="shared" si="46"/>
        <v>#N/A</v>
      </c>
      <c r="AM225" s="50" t="e">
        <f t="shared" si="47"/>
        <v>#N/A</v>
      </c>
      <c r="AN225" s="50" t="e">
        <f t="shared" si="48"/>
        <v>#N/A</v>
      </c>
      <c r="AO225" s="50" t="e">
        <f t="shared" si="49"/>
        <v>#N/A</v>
      </c>
      <c r="AP225" s="50" t="e">
        <f t="shared" si="50"/>
        <v>#N/A</v>
      </c>
      <c r="AQ225" s="50" t="e">
        <f t="shared" si="51"/>
        <v>#N/A</v>
      </c>
      <c r="AR225" s="50" t="e">
        <f t="shared" si="52"/>
        <v>#N/A</v>
      </c>
      <c r="AS225" s="50" t="e">
        <f t="shared" si="53"/>
        <v>#N/A</v>
      </c>
      <c r="AT225" s="50" t="e">
        <f t="shared" si="54"/>
        <v>#N/A</v>
      </c>
    </row>
    <row r="226" spans="32:46">
      <c r="AF226" s="46"/>
      <c r="AG226" s="46"/>
      <c r="AH226" s="46"/>
      <c r="AI226" s="46"/>
      <c r="AJ226" s="46"/>
      <c r="AL226" s="50" t="e">
        <f t="shared" si="46"/>
        <v>#N/A</v>
      </c>
      <c r="AM226" s="50" t="e">
        <f t="shared" si="47"/>
        <v>#N/A</v>
      </c>
      <c r="AN226" s="50" t="e">
        <f t="shared" si="48"/>
        <v>#N/A</v>
      </c>
      <c r="AO226" s="50" t="e">
        <f t="shared" si="49"/>
        <v>#N/A</v>
      </c>
      <c r="AP226" s="50" t="e">
        <f t="shared" si="50"/>
        <v>#N/A</v>
      </c>
      <c r="AQ226" s="50" t="e">
        <f t="shared" si="51"/>
        <v>#N/A</v>
      </c>
      <c r="AR226" s="50" t="e">
        <f t="shared" si="52"/>
        <v>#N/A</v>
      </c>
      <c r="AS226" s="50" t="e">
        <f t="shared" si="53"/>
        <v>#N/A</v>
      </c>
      <c r="AT226" s="50" t="e">
        <f t="shared" si="54"/>
        <v>#N/A</v>
      </c>
    </row>
    <row r="227" spans="32:46">
      <c r="AF227" s="46"/>
      <c r="AG227" s="46"/>
      <c r="AH227" s="46"/>
      <c r="AI227" s="46"/>
      <c r="AJ227" s="46"/>
      <c r="AL227" s="50" t="e">
        <f t="shared" si="46"/>
        <v>#N/A</v>
      </c>
      <c r="AM227" s="50" t="e">
        <f t="shared" si="47"/>
        <v>#N/A</v>
      </c>
      <c r="AN227" s="50" t="e">
        <f t="shared" si="48"/>
        <v>#N/A</v>
      </c>
      <c r="AO227" s="50" t="e">
        <f t="shared" si="49"/>
        <v>#N/A</v>
      </c>
      <c r="AP227" s="50" t="e">
        <f t="shared" si="50"/>
        <v>#N/A</v>
      </c>
      <c r="AQ227" s="50" t="e">
        <f t="shared" si="51"/>
        <v>#N/A</v>
      </c>
      <c r="AR227" s="50" t="e">
        <f t="shared" si="52"/>
        <v>#N/A</v>
      </c>
      <c r="AS227" s="50" t="e">
        <f t="shared" si="53"/>
        <v>#N/A</v>
      </c>
      <c r="AT227" s="50" t="e">
        <f t="shared" si="54"/>
        <v>#N/A</v>
      </c>
    </row>
    <row r="228" spans="32:46">
      <c r="AF228" s="46"/>
      <c r="AG228" s="46"/>
      <c r="AH228" s="46"/>
      <c r="AI228" s="46"/>
      <c r="AJ228" s="46"/>
      <c r="AL228" s="50" t="e">
        <f t="shared" si="46"/>
        <v>#N/A</v>
      </c>
      <c r="AM228" s="50" t="e">
        <f t="shared" si="47"/>
        <v>#N/A</v>
      </c>
      <c r="AN228" s="50" t="e">
        <f t="shared" si="48"/>
        <v>#N/A</v>
      </c>
      <c r="AO228" s="50" t="e">
        <f t="shared" si="49"/>
        <v>#N/A</v>
      </c>
      <c r="AP228" s="50" t="e">
        <f t="shared" si="50"/>
        <v>#N/A</v>
      </c>
      <c r="AQ228" s="50" t="e">
        <f t="shared" si="51"/>
        <v>#N/A</v>
      </c>
      <c r="AR228" s="50" t="e">
        <f t="shared" si="52"/>
        <v>#N/A</v>
      </c>
      <c r="AS228" s="50" t="e">
        <f t="shared" si="53"/>
        <v>#N/A</v>
      </c>
      <c r="AT228" s="50" t="e">
        <f t="shared" si="54"/>
        <v>#N/A</v>
      </c>
    </row>
    <row r="229" spans="32:46">
      <c r="AF229" s="46"/>
      <c r="AG229" s="46"/>
      <c r="AH229" s="46"/>
      <c r="AI229" s="46"/>
      <c r="AJ229" s="46"/>
      <c r="AL229" s="50" t="e">
        <f t="shared" si="46"/>
        <v>#N/A</v>
      </c>
      <c r="AM229" s="50" t="e">
        <f t="shared" si="47"/>
        <v>#N/A</v>
      </c>
      <c r="AN229" s="50" t="e">
        <f t="shared" si="48"/>
        <v>#N/A</v>
      </c>
      <c r="AO229" s="50" t="e">
        <f t="shared" si="49"/>
        <v>#N/A</v>
      </c>
      <c r="AP229" s="50" t="e">
        <f t="shared" si="50"/>
        <v>#N/A</v>
      </c>
      <c r="AQ229" s="50" t="e">
        <f t="shared" si="51"/>
        <v>#N/A</v>
      </c>
      <c r="AR229" s="50" t="e">
        <f t="shared" si="52"/>
        <v>#N/A</v>
      </c>
      <c r="AS229" s="50" t="e">
        <f t="shared" si="53"/>
        <v>#N/A</v>
      </c>
      <c r="AT229" s="50" t="e">
        <f t="shared" si="54"/>
        <v>#N/A</v>
      </c>
    </row>
    <row r="230" spans="32:46">
      <c r="AF230" s="46"/>
      <c r="AG230" s="46"/>
      <c r="AH230" s="46"/>
      <c r="AI230" s="46"/>
      <c r="AJ230" s="46"/>
      <c r="AL230" s="50" t="e">
        <f t="shared" si="46"/>
        <v>#N/A</v>
      </c>
      <c r="AM230" s="50" t="e">
        <f t="shared" si="47"/>
        <v>#N/A</v>
      </c>
      <c r="AN230" s="50" t="e">
        <f t="shared" si="48"/>
        <v>#N/A</v>
      </c>
      <c r="AO230" s="50" t="e">
        <f t="shared" si="49"/>
        <v>#N/A</v>
      </c>
      <c r="AP230" s="50" t="e">
        <f t="shared" si="50"/>
        <v>#N/A</v>
      </c>
      <c r="AQ230" s="50" t="e">
        <f t="shared" si="51"/>
        <v>#N/A</v>
      </c>
      <c r="AR230" s="50" t="e">
        <f t="shared" si="52"/>
        <v>#N/A</v>
      </c>
      <c r="AS230" s="50" t="e">
        <f t="shared" si="53"/>
        <v>#N/A</v>
      </c>
      <c r="AT230" s="50" t="e">
        <f t="shared" si="54"/>
        <v>#N/A</v>
      </c>
    </row>
    <row r="231" spans="32:46">
      <c r="AF231" s="46"/>
      <c r="AG231" s="46"/>
      <c r="AH231" s="46"/>
      <c r="AI231" s="46"/>
      <c r="AJ231" s="46"/>
      <c r="AL231" s="50" t="e">
        <f t="shared" si="46"/>
        <v>#N/A</v>
      </c>
      <c r="AM231" s="50" t="e">
        <f t="shared" si="47"/>
        <v>#N/A</v>
      </c>
      <c r="AN231" s="50" t="e">
        <f t="shared" si="48"/>
        <v>#N/A</v>
      </c>
      <c r="AO231" s="50" t="e">
        <f t="shared" si="49"/>
        <v>#N/A</v>
      </c>
      <c r="AP231" s="50" t="e">
        <f t="shared" si="50"/>
        <v>#N/A</v>
      </c>
      <c r="AQ231" s="50" t="e">
        <f t="shared" si="51"/>
        <v>#N/A</v>
      </c>
      <c r="AR231" s="50" t="e">
        <f t="shared" si="52"/>
        <v>#N/A</v>
      </c>
      <c r="AS231" s="50" t="e">
        <f t="shared" si="53"/>
        <v>#N/A</v>
      </c>
      <c r="AT231" s="50" t="e">
        <f t="shared" si="54"/>
        <v>#N/A</v>
      </c>
    </row>
    <row r="232" spans="32:46">
      <c r="AF232" s="46"/>
      <c r="AG232" s="46"/>
      <c r="AH232" s="46"/>
      <c r="AI232" s="46"/>
      <c r="AJ232" s="46"/>
      <c r="AL232" s="50" t="e">
        <f t="shared" si="46"/>
        <v>#N/A</v>
      </c>
      <c r="AM232" s="50" t="e">
        <f t="shared" si="47"/>
        <v>#N/A</v>
      </c>
      <c r="AN232" s="50" t="e">
        <f t="shared" si="48"/>
        <v>#N/A</v>
      </c>
      <c r="AO232" s="50" t="e">
        <f t="shared" si="49"/>
        <v>#N/A</v>
      </c>
      <c r="AP232" s="50" t="e">
        <f t="shared" si="50"/>
        <v>#N/A</v>
      </c>
      <c r="AQ232" s="50" t="e">
        <f t="shared" si="51"/>
        <v>#N/A</v>
      </c>
      <c r="AR232" s="50" t="e">
        <f t="shared" si="52"/>
        <v>#N/A</v>
      </c>
      <c r="AS232" s="50" t="e">
        <f t="shared" si="53"/>
        <v>#N/A</v>
      </c>
      <c r="AT232" s="50" t="e">
        <f t="shared" si="54"/>
        <v>#N/A</v>
      </c>
    </row>
    <row r="233" spans="32:46">
      <c r="AF233" s="46"/>
      <c r="AG233" s="46"/>
      <c r="AH233" s="46"/>
      <c r="AI233" s="46"/>
      <c r="AJ233" s="46"/>
      <c r="AL233" s="50" t="e">
        <f t="shared" si="46"/>
        <v>#N/A</v>
      </c>
      <c r="AM233" s="50" t="e">
        <f t="shared" si="47"/>
        <v>#N/A</v>
      </c>
      <c r="AN233" s="50" t="e">
        <f t="shared" si="48"/>
        <v>#N/A</v>
      </c>
      <c r="AO233" s="50" t="e">
        <f t="shared" si="49"/>
        <v>#N/A</v>
      </c>
      <c r="AP233" s="50" t="e">
        <f t="shared" si="50"/>
        <v>#N/A</v>
      </c>
      <c r="AQ233" s="50" t="e">
        <f t="shared" si="51"/>
        <v>#N/A</v>
      </c>
      <c r="AR233" s="50" t="e">
        <f t="shared" si="52"/>
        <v>#N/A</v>
      </c>
      <c r="AS233" s="50" t="e">
        <f t="shared" si="53"/>
        <v>#N/A</v>
      </c>
      <c r="AT233" s="50" t="e">
        <f t="shared" si="54"/>
        <v>#N/A</v>
      </c>
    </row>
    <row r="234" spans="32:46">
      <c r="AF234" s="46"/>
      <c r="AG234" s="46"/>
      <c r="AH234" s="46"/>
      <c r="AI234" s="46"/>
      <c r="AJ234" s="46"/>
      <c r="AL234" s="50" t="e">
        <f t="shared" si="46"/>
        <v>#N/A</v>
      </c>
      <c r="AM234" s="50" t="e">
        <f t="shared" si="47"/>
        <v>#N/A</v>
      </c>
      <c r="AN234" s="50" t="e">
        <f t="shared" si="48"/>
        <v>#N/A</v>
      </c>
      <c r="AO234" s="50" t="e">
        <f t="shared" si="49"/>
        <v>#N/A</v>
      </c>
      <c r="AP234" s="50" t="e">
        <f t="shared" si="50"/>
        <v>#N/A</v>
      </c>
      <c r="AQ234" s="50" t="e">
        <f t="shared" si="51"/>
        <v>#N/A</v>
      </c>
      <c r="AR234" s="50" t="e">
        <f t="shared" si="52"/>
        <v>#N/A</v>
      </c>
      <c r="AS234" s="50" t="e">
        <f t="shared" si="53"/>
        <v>#N/A</v>
      </c>
      <c r="AT234" s="50" t="e">
        <f t="shared" si="54"/>
        <v>#N/A</v>
      </c>
    </row>
    <row r="235" spans="32:46">
      <c r="AF235" s="46"/>
      <c r="AG235" s="46"/>
      <c r="AH235" s="46"/>
      <c r="AI235" s="46"/>
      <c r="AJ235" s="46"/>
      <c r="AL235" s="50" t="e">
        <f t="shared" si="46"/>
        <v>#N/A</v>
      </c>
      <c r="AM235" s="50" t="e">
        <f t="shared" si="47"/>
        <v>#N/A</v>
      </c>
      <c r="AN235" s="50" t="e">
        <f t="shared" si="48"/>
        <v>#N/A</v>
      </c>
      <c r="AO235" s="50" t="e">
        <f t="shared" si="49"/>
        <v>#N/A</v>
      </c>
      <c r="AP235" s="50" t="e">
        <f t="shared" si="50"/>
        <v>#N/A</v>
      </c>
      <c r="AQ235" s="50" t="e">
        <f t="shared" si="51"/>
        <v>#N/A</v>
      </c>
      <c r="AR235" s="50" t="e">
        <f t="shared" si="52"/>
        <v>#N/A</v>
      </c>
      <c r="AS235" s="50" t="e">
        <f t="shared" si="53"/>
        <v>#N/A</v>
      </c>
      <c r="AT235" s="50" t="e">
        <f t="shared" si="54"/>
        <v>#N/A</v>
      </c>
    </row>
    <row r="236" spans="32:46">
      <c r="AF236" s="46"/>
      <c r="AG236" s="46"/>
      <c r="AH236" s="46"/>
      <c r="AI236" s="46"/>
      <c r="AJ236" s="46"/>
      <c r="AL236" s="50" t="e">
        <f t="shared" si="46"/>
        <v>#N/A</v>
      </c>
      <c r="AM236" s="50" t="e">
        <f t="shared" si="47"/>
        <v>#N/A</v>
      </c>
      <c r="AN236" s="50" t="e">
        <f t="shared" si="48"/>
        <v>#N/A</v>
      </c>
      <c r="AO236" s="50" t="e">
        <f t="shared" si="49"/>
        <v>#N/A</v>
      </c>
      <c r="AP236" s="50" t="e">
        <f t="shared" si="50"/>
        <v>#N/A</v>
      </c>
      <c r="AQ236" s="50" t="e">
        <f t="shared" si="51"/>
        <v>#N/A</v>
      </c>
      <c r="AR236" s="50" t="e">
        <f t="shared" si="52"/>
        <v>#N/A</v>
      </c>
      <c r="AS236" s="50" t="e">
        <f t="shared" si="53"/>
        <v>#N/A</v>
      </c>
      <c r="AT236" s="50" t="e">
        <f t="shared" si="54"/>
        <v>#N/A</v>
      </c>
    </row>
    <row r="237" spans="32:46">
      <c r="AF237" s="46"/>
      <c r="AG237" s="46"/>
      <c r="AH237" s="46"/>
      <c r="AI237" s="46"/>
      <c r="AJ237" s="46"/>
      <c r="AL237" s="50" t="e">
        <f t="shared" si="46"/>
        <v>#N/A</v>
      </c>
      <c r="AM237" s="50" t="e">
        <f t="shared" si="47"/>
        <v>#N/A</v>
      </c>
      <c r="AN237" s="50" t="e">
        <f t="shared" si="48"/>
        <v>#N/A</v>
      </c>
      <c r="AO237" s="50" t="e">
        <f t="shared" si="49"/>
        <v>#N/A</v>
      </c>
      <c r="AP237" s="50" t="e">
        <f t="shared" si="50"/>
        <v>#N/A</v>
      </c>
      <c r="AQ237" s="50" t="e">
        <f t="shared" si="51"/>
        <v>#N/A</v>
      </c>
      <c r="AR237" s="50" t="e">
        <f t="shared" si="52"/>
        <v>#N/A</v>
      </c>
      <c r="AS237" s="50" t="e">
        <f t="shared" si="53"/>
        <v>#N/A</v>
      </c>
      <c r="AT237" s="50" t="e">
        <f t="shared" si="54"/>
        <v>#N/A</v>
      </c>
    </row>
    <row r="238" spans="32:46">
      <c r="AF238" s="46"/>
      <c r="AG238" s="46"/>
      <c r="AH238" s="46"/>
      <c r="AI238" s="46"/>
      <c r="AJ238" s="46"/>
      <c r="AL238" s="50" t="e">
        <f t="shared" si="46"/>
        <v>#N/A</v>
      </c>
      <c r="AM238" s="50" t="e">
        <f t="shared" si="47"/>
        <v>#N/A</v>
      </c>
      <c r="AN238" s="50" t="e">
        <f t="shared" si="48"/>
        <v>#N/A</v>
      </c>
      <c r="AO238" s="50" t="e">
        <f t="shared" si="49"/>
        <v>#N/A</v>
      </c>
      <c r="AP238" s="50" t="e">
        <f t="shared" si="50"/>
        <v>#N/A</v>
      </c>
      <c r="AQ238" s="50" t="e">
        <f t="shared" si="51"/>
        <v>#N/A</v>
      </c>
      <c r="AR238" s="50" t="e">
        <f t="shared" si="52"/>
        <v>#N/A</v>
      </c>
      <c r="AS238" s="50" t="e">
        <f t="shared" si="53"/>
        <v>#N/A</v>
      </c>
      <c r="AT238" s="50" t="e">
        <f t="shared" si="54"/>
        <v>#N/A</v>
      </c>
    </row>
    <row r="239" spans="32:46">
      <c r="AF239" s="46"/>
      <c r="AG239" s="46"/>
      <c r="AH239" s="46"/>
      <c r="AI239" s="46"/>
      <c r="AJ239" s="46"/>
      <c r="AL239" s="50" t="e">
        <f t="shared" si="46"/>
        <v>#N/A</v>
      </c>
      <c r="AM239" s="50" t="e">
        <f t="shared" si="47"/>
        <v>#N/A</v>
      </c>
      <c r="AN239" s="50" t="e">
        <f t="shared" si="48"/>
        <v>#N/A</v>
      </c>
      <c r="AO239" s="50" t="e">
        <f t="shared" si="49"/>
        <v>#N/A</v>
      </c>
      <c r="AP239" s="50" t="e">
        <f t="shared" si="50"/>
        <v>#N/A</v>
      </c>
      <c r="AQ239" s="50" t="e">
        <f t="shared" si="51"/>
        <v>#N/A</v>
      </c>
      <c r="AR239" s="50" t="e">
        <f t="shared" si="52"/>
        <v>#N/A</v>
      </c>
      <c r="AS239" s="50" t="e">
        <f t="shared" si="53"/>
        <v>#N/A</v>
      </c>
      <c r="AT239" s="50" t="e">
        <f t="shared" si="54"/>
        <v>#N/A</v>
      </c>
    </row>
    <row r="240" spans="32:46">
      <c r="AF240" s="46"/>
      <c r="AG240" s="46"/>
      <c r="AH240" s="46"/>
      <c r="AI240" s="46"/>
      <c r="AJ240" s="46"/>
      <c r="AL240" s="50" t="e">
        <f t="shared" si="46"/>
        <v>#N/A</v>
      </c>
      <c r="AM240" s="50" t="e">
        <f t="shared" si="47"/>
        <v>#N/A</v>
      </c>
      <c r="AN240" s="50" t="e">
        <f t="shared" si="48"/>
        <v>#N/A</v>
      </c>
      <c r="AO240" s="50" t="e">
        <f t="shared" si="49"/>
        <v>#N/A</v>
      </c>
      <c r="AP240" s="50" t="e">
        <f t="shared" si="50"/>
        <v>#N/A</v>
      </c>
      <c r="AQ240" s="50" t="e">
        <f t="shared" si="51"/>
        <v>#N/A</v>
      </c>
      <c r="AR240" s="50" t="e">
        <f t="shared" si="52"/>
        <v>#N/A</v>
      </c>
      <c r="AS240" s="50" t="e">
        <f t="shared" si="53"/>
        <v>#N/A</v>
      </c>
      <c r="AT240" s="50" t="e">
        <f t="shared" si="54"/>
        <v>#N/A</v>
      </c>
    </row>
    <row r="241" spans="32:46">
      <c r="AF241" s="46"/>
      <c r="AG241" s="46"/>
      <c r="AH241" s="46"/>
      <c r="AI241" s="46"/>
      <c r="AJ241" s="46"/>
      <c r="AL241" s="50" t="e">
        <f t="shared" si="46"/>
        <v>#N/A</v>
      </c>
      <c r="AM241" s="50" t="e">
        <f t="shared" si="47"/>
        <v>#N/A</v>
      </c>
      <c r="AN241" s="50" t="e">
        <f t="shared" si="48"/>
        <v>#N/A</v>
      </c>
      <c r="AO241" s="50" t="e">
        <f t="shared" si="49"/>
        <v>#N/A</v>
      </c>
      <c r="AP241" s="50" t="e">
        <f t="shared" si="50"/>
        <v>#N/A</v>
      </c>
      <c r="AQ241" s="50" t="e">
        <f t="shared" si="51"/>
        <v>#N/A</v>
      </c>
      <c r="AR241" s="50" t="e">
        <f t="shared" si="52"/>
        <v>#N/A</v>
      </c>
      <c r="AS241" s="50" t="e">
        <f t="shared" si="53"/>
        <v>#N/A</v>
      </c>
      <c r="AT241" s="50" t="e">
        <f t="shared" si="54"/>
        <v>#N/A</v>
      </c>
    </row>
    <row r="242" spans="32:46">
      <c r="AF242" s="46"/>
      <c r="AG242" s="46"/>
      <c r="AH242" s="46"/>
      <c r="AI242" s="46"/>
      <c r="AJ242" s="46"/>
      <c r="AL242" s="50" t="e">
        <f t="shared" si="46"/>
        <v>#N/A</v>
      </c>
      <c r="AM242" s="50" t="e">
        <f t="shared" si="47"/>
        <v>#N/A</v>
      </c>
      <c r="AN242" s="50" t="e">
        <f t="shared" si="48"/>
        <v>#N/A</v>
      </c>
      <c r="AO242" s="50" t="e">
        <f t="shared" si="49"/>
        <v>#N/A</v>
      </c>
      <c r="AP242" s="50" t="e">
        <f t="shared" si="50"/>
        <v>#N/A</v>
      </c>
      <c r="AQ242" s="50" t="e">
        <f t="shared" si="51"/>
        <v>#N/A</v>
      </c>
      <c r="AR242" s="50" t="e">
        <f t="shared" si="52"/>
        <v>#N/A</v>
      </c>
      <c r="AS242" s="50" t="e">
        <f t="shared" si="53"/>
        <v>#N/A</v>
      </c>
      <c r="AT242" s="50" t="e">
        <f t="shared" si="54"/>
        <v>#N/A</v>
      </c>
    </row>
    <row r="243" spans="32:46">
      <c r="AF243" s="46"/>
      <c r="AG243" s="46"/>
      <c r="AH243" s="46"/>
      <c r="AI243" s="46"/>
      <c r="AJ243" s="46"/>
      <c r="AL243" s="50" t="e">
        <f t="shared" si="46"/>
        <v>#N/A</v>
      </c>
      <c r="AM243" s="50" t="e">
        <f t="shared" si="47"/>
        <v>#N/A</v>
      </c>
      <c r="AN243" s="50" t="e">
        <f t="shared" si="48"/>
        <v>#N/A</v>
      </c>
      <c r="AO243" s="50" t="e">
        <f t="shared" si="49"/>
        <v>#N/A</v>
      </c>
      <c r="AP243" s="50" t="e">
        <f t="shared" si="50"/>
        <v>#N/A</v>
      </c>
      <c r="AQ243" s="50" t="e">
        <f t="shared" si="51"/>
        <v>#N/A</v>
      </c>
      <c r="AR243" s="50" t="e">
        <f t="shared" si="52"/>
        <v>#N/A</v>
      </c>
      <c r="AS243" s="50" t="e">
        <f t="shared" si="53"/>
        <v>#N/A</v>
      </c>
      <c r="AT243" s="50" t="e">
        <f t="shared" si="54"/>
        <v>#N/A</v>
      </c>
    </row>
    <row r="244" spans="32:46">
      <c r="AF244" s="46"/>
      <c r="AG244" s="46"/>
      <c r="AH244" s="46"/>
      <c r="AI244" s="46"/>
      <c r="AJ244" s="46"/>
      <c r="AL244" s="50" t="e">
        <f t="shared" si="46"/>
        <v>#N/A</v>
      </c>
      <c r="AM244" s="50" t="e">
        <f t="shared" si="47"/>
        <v>#N/A</v>
      </c>
      <c r="AN244" s="50" t="e">
        <f t="shared" si="48"/>
        <v>#N/A</v>
      </c>
      <c r="AO244" s="50" t="e">
        <f t="shared" si="49"/>
        <v>#N/A</v>
      </c>
      <c r="AP244" s="50" t="e">
        <f t="shared" si="50"/>
        <v>#N/A</v>
      </c>
      <c r="AQ244" s="50" t="e">
        <f t="shared" si="51"/>
        <v>#N/A</v>
      </c>
      <c r="AR244" s="50" t="e">
        <f t="shared" si="52"/>
        <v>#N/A</v>
      </c>
      <c r="AS244" s="50" t="e">
        <f t="shared" si="53"/>
        <v>#N/A</v>
      </c>
      <c r="AT244" s="50" t="e">
        <f t="shared" si="54"/>
        <v>#N/A</v>
      </c>
    </row>
    <row r="245" spans="32:46">
      <c r="AF245" s="46"/>
      <c r="AG245" s="46"/>
      <c r="AH245" s="46"/>
      <c r="AI245" s="46"/>
      <c r="AJ245" s="46"/>
      <c r="AL245" s="50" t="e">
        <f t="shared" si="46"/>
        <v>#N/A</v>
      </c>
      <c r="AM245" s="50" t="e">
        <f t="shared" si="47"/>
        <v>#N/A</v>
      </c>
      <c r="AN245" s="50" t="e">
        <f t="shared" si="48"/>
        <v>#N/A</v>
      </c>
      <c r="AO245" s="50" t="e">
        <f t="shared" si="49"/>
        <v>#N/A</v>
      </c>
      <c r="AP245" s="50" t="e">
        <f t="shared" si="50"/>
        <v>#N/A</v>
      </c>
      <c r="AQ245" s="50" t="e">
        <f t="shared" si="51"/>
        <v>#N/A</v>
      </c>
      <c r="AR245" s="50" t="e">
        <f t="shared" si="52"/>
        <v>#N/A</v>
      </c>
      <c r="AS245" s="50" t="e">
        <f t="shared" si="53"/>
        <v>#N/A</v>
      </c>
      <c r="AT245" s="50" t="e">
        <f t="shared" si="54"/>
        <v>#N/A</v>
      </c>
    </row>
    <row r="246" spans="32:46">
      <c r="AF246" s="46"/>
      <c r="AG246" s="46"/>
      <c r="AH246" s="46"/>
      <c r="AI246" s="46"/>
      <c r="AJ246" s="46"/>
      <c r="AL246" s="50" t="e">
        <f t="shared" si="46"/>
        <v>#N/A</v>
      </c>
      <c r="AM246" s="50" t="e">
        <f t="shared" si="47"/>
        <v>#N/A</v>
      </c>
      <c r="AN246" s="50" t="e">
        <f t="shared" si="48"/>
        <v>#N/A</v>
      </c>
      <c r="AO246" s="50" t="e">
        <f t="shared" si="49"/>
        <v>#N/A</v>
      </c>
      <c r="AP246" s="50" t="e">
        <f t="shared" si="50"/>
        <v>#N/A</v>
      </c>
      <c r="AQ246" s="50" t="e">
        <f t="shared" si="51"/>
        <v>#N/A</v>
      </c>
      <c r="AR246" s="50" t="e">
        <f t="shared" si="52"/>
        <v>#N/A</v>
      </c>
      <c r="AS246" s="50" t="e">
        <f t="shared" si="53"/>
        <v>#N/A</v>
      </c>
      <c r="AT246" s="50" t="e">
        <f t="shared" si="54"/>
        <v>#N/A</v>
      </c>
    </row>
    <row r="247" spans="32:46">
      <c r="AF247" s="46"/>
      <c r="AG247" s="46"/>
      <c r="AH247" s="46"/>
      <c r="AI247" s="46"/>
      <c r="AJ247" s="46"/>
      <c r="AL247" s="50" t="e">
        <f t="shared" si="46"/>
        <v>#N/A</v>
      </c>
      <c r="AM247" s="50" t="e">
        <f t="shared" si="47"/>
        <v>#N/A</v>
      </c>
      <c r="AN247" s="50" t="e">
        <f t="shared" si="48"/>
        <v>#N/A</v>
      </c>
      <c r="AO247" s="50" t="e">
        <f t="shared" si="49"/>
        <v>#N/A</v>
      </c>
      <c r="AP247" s="50" t="e">
        <f t="shared" si="50"/>
        <v>#N/A</v>
      </c>
      <c r="AQ247" s="50" t="e">
        <f t="shared" si="51"/>
        <v>#N/A</v>
      </c>
      <c r="AR247" s="50" t="e">
        <f t="shared" si="52"/>
        <v>#N/A</v>
      </c>
      <c r="AS247" s="50" t="e">
        <f t="shared" si="53"/>
        <v>#N/A</v>
      </c>
      <c r="AT247" s="50" t="e">
        <f t="shared" si="54"/>
        <v>#N/A</v>
      </c>
    </row>
    <row r="248" spans="32:46">
      <c r="AF248" s="46"/>
      <c r="AG248" s="46"/>
      <c r="AH248" s="46"/>
      <c r="AI248" s="46"/>
      <c r="AJ248" s="46"/>
      <c r="AL248" s="50" t="e">
        <f t="shared" si="46"/>
        <v>#N/A</v>
      </c>
      <c r="AM248" s="50" t="e">
        <f t="shared" si="47"/>
        <v>#N/A</v>
      </c>
      <c r="AN248" s="50" t="e">
        <f t="shared" si="48"/>
        <v>#N/A</v>
      </c>
      <c r="AO248" s="50" t="e">
        <f t="shared" si="49"/>
        <v>#N/A</v>
      </c>
      <c r="AP248" s="50" t="e">
        <f t="shared" si="50"/>
        <v>#N/A</v>
      </c>
      <c r="AQ248" s="50" t="e">
        <f t="shared" si="51"/>
        <v>#N/A</v>
      </c>
      <c r="AR248" s="50" t="e">
        <f t="shared" si="52"/>
        <v>#N/A</v>
      </c>
      <c r="AS248" s="50" t="e">
        <f t="shared" si="53"/>
        <v>#N/A</v>
      </c>
      <c r="AT248" s="50" t="e">
        <f t="shared" si="54"/>
        <v>#N/A</v>
      </c>
    </row>
    <row r="249" spans="32:46">
      <c r="AF249" s="46"/>
      <c r="AG249" s="46"/>
      <c r="AH249" s="46"/>
      <c r="AI249" s="46"/>
      <c r="AJ249" s="46"/>
      <c r="AL249" s="50" t="e">
        <f t="shared" si="46"/>
        <v>#N/A</v>
      </c>
      <c r="AM249" s="50" t="e">
        <f t="shared" si="47"/>
        <v>#N/A</v>
      </c>
      <c r="AN249" s="50" t="e">
        <f t="shared" si="48"/>
        <v>#N/A</v>
      </c>
      <c r="AO249" s="50" t="e">
        <f t="shared" si="49"/>
        <v>#N/A</v>
      </c>
      <c r="AP249" s="50" t="e">
        <f t="shared" si="50"/>
        <v>#N/A</v>
      </c>
      <c r="AQ249" s="50" t="e">
        <f t="shared" si="51"/>
        <v>#N/A</v>
      </c>
      <c r="AR249" s="50" t="e">
        <f t="shared" si="52"/>
        <v>#N/A</v>
      </c>
      <c r="AS249" s="50" t="e">
        <f t="shared" si="53"/>
        <v>#N/A</v>
      </c>
      <c r="AT249" s="50" t="e">
        <f t="shared" si="54"/>
        <v>#N/A</v>
      </c>
    </row>
    <row r="250" spans="32:46">
      <c r="AF250" s="46"/>
      <c r="AG250" s="46"/>
      <c r="AH250" s="46"/>
      <c r="AI250" s="46"/>
      <c r="AJ250" s="46"/>
      <c r="AL250" s="50" t="e">
        <f t="shared" si="46"/>
        <v>#N/A</v>
      </c>
      <c r="AM250" s="50" t="e">
        <f t="shared" si="47"/>
        <v>#N/A</v>
      </c>
      <c r="AN250" s="50" t="e">
        <f t="shared" si="48"/>
        <v>#N/A</v>
      </c>
      <c r="AO250" s="50" t="e">
        <f t="shared" si="49"/>
        <v>#N/A</v>
      </c>
      <c r="AP250" s="50" t="e">
        <f t="shared" si="50"/>
        <v>#N/A</v>
      </c>
      <c r="AQ250" s="50" t="e">
        <f t="shared" si="51"/>
        <v>#N/A</v>
      </c>
      <c r="AR250" s="50" t="e">
        <f t="shared" si="52"/>
        <v>#N/A</v>
      </c>
      <c r="AS250" s="50" t="e">
        <f t="shared" si="53"/>
        <v>#N/A</v>
      </c>
      <c r="AT250" s="50" t="e">
        <f t="shared" si="54"/>
        <v>#N/A</v>
      </c>
    </row>
    <row r="251" spans="32:46">
      <c r="AF251" s="46"/>
      <c r="AG251" s="46"/>
      <c r="AH251" s="46"/>
      <c r="AI251" s="46"/>
      <c r="AJ251" s="46"/>
      <c r="AL251" s="50" t="e">
        <f t="shared" si="46"/>
        <v>#N/A</v>
      </c>
      <c r="AM251" s="50" t="e">
        <f t="shared" si="47"/>
        <v>#N/A</v>
      </c>
      <c r="AN251" s="50" t="e">
        <f t="shared" si="48"/>
        <v>#N/A</v>
      </c>
      <c r="AO251" s="50" t="e">
        <f t="shared" si="49"/>
        <v>#N/A</v>
      </c>
      <c r="AP251" s="50" t="e">
        <f t="shared" si="50"/>
        <v>#N/A</v>
      </c>
      <c r="AQ251" s="50" t="e">
        <f t="shared" si="51"/>
        <v>#N/A</v>
      </c>
      <c r="AR251" s="50" t="e">
        <f t="shared" si="52"/>
        <v>#N/A</v>
      </c>
      <c r="AS251" s="50" t="e">
        <f t="shared" si="53"/>
        <v>#N/A</v>
      </c>
      <c r="AT251" s="50" t="e">
        <f t="shared" si="54"/>
        <v>#N/A</v>
      </c>
    </row>
    <row r="252" spans="32:46">
      <c r="AF252" s="46"/>
      <c r="AG252" s="46"/>
      <c r="AH252" s="46"/>
      <c r="AI252" s="46"/>
      <c r="AJ252" s="46"/>
      <c r="AL252" s="50" t="e">
        <f t="shared" si="46"/>
        <v>#N/A</v>
      </c>
      <c r="AM252" s="50" t="e">
        <f t="shared" si="47"/>
        <v>#N/A</v>
      </c>
      <c r="AN252" s="50" t="e">
        <f t="shared" si="48"/>
        <v>#N/A</v>
      </c>
      <c r="AO252" s="50" t="e">
        <f t="shared" si="49"/>
        <v>#N/A</v>
      </c>
      <c r="AP252" s="50" t="e">
        <f t="shared" si="50"/>
        <v>#N/A</v>
      </c>
      <c r="AQ252" s="50" t="e">
        <f t="shared" si="51"/>
        <v>#N/A</v>
      </c>
      <c r="AR252" s="50" t="e">
        <f t="shared" si="52"/>
        <v>#N/A</v>
      </c>
      <c r="AS252" s="50" t="e">
        <f t="shared" si="53"/>
        <v>#N/A</v>
      </c>
      <c r="AT252" s="50" t="e">
        <f t="shared" si="54"/>
        <v>#N/A</v>
      </c>
    </row>
    <row r="253" spans="32:46">
      <c r="AF253" s="46"/>
      <c r="AG253" s="46"/>
      <c r="AH253" s="46"/>
      <c r="AI253" s="46"/>
      <c r="AJ253" s="46"/>
      <c r="AL253" s="50" t="e">
        <f t="shared" si="46"/>
        <v>#N/A</v>
      </c>
      <c r="AM253" s="50" t="e">
        <f t="shared" si="47"/>
        <v>#N/A</v>
      </c>
      <c r="AN253" s="50" t="e">
        <f t="shared" si="48"/>
        <v>#N/A</v>
      </c>
      <c r="AO253" s="50" t="e">
        <f t="shared" si="49"/>
        <v>#N/A</v>
      </c>
      <c r="AP253" s="50" t="e">
        <f t="shared" si="50"/>
        <v>#N/A</v>
      </c>
      <c r="AQ253" s="50" t="e">
        <f t="shared" si="51"/>
        <v>#N/A</v>
      </c>
      <c r="AR253" s="50" t="e">
        <f t="shared" si="52"/>
        <v>#N/A</v>
      </c>
      <c r="AS253" s="50" t="e">
        <f t="shared" si="53"/>
        <v>#N/A</v>
      </c>
      <c r="AT253" s="50" t="e">
        <f t="shared" si="54"/>
        <v>#N/A</v>
      </c>
    </row>
    <row r="254" spans="32:46">
      <c r="AF254" s="46"/>
      <c r="AG254" s="46"/>
      <c r="AH254" s="46"/>
      <c r="AI254" s="46"/>
      <c r="AJ254" s="46"/>
      <c r="AL254" s="50" t="e">
        <f t="shared" si="46"/>
        <v>#N/A</v>
      </c>
      <c r="AM254" s="50" t="e">
        <f t="shared" si="47"/>
        <v>#N/A</v>
      </c>
      <c r="AN254" s="50" t="e">
        <f t="shared" si="48"/>
        <v>#N/A</v>
      </c>
      <c r="AO254" s="50" t="e">
        <f t="shared" si="49"/>
        <v>#N/A</v>
      </c>
      <c r="AP254" s="50" t="e">
        <f t="shared" si="50"/>
        <v>#N/A</v>
      </c>
      <c r="AQ254" s="50" t="e">
        <f t="shared" si="51"/>
        <v>#N/A</v>
      </c>
      <c r="AR254" s="50" t="e">
        <f t="shared" si="52"/>
        <v>#N/A</v>
      </c>
      <c r="AS254" s="50" t="e">
        <f t="shared" si="53"/>
        <v>#N/A</v>
      </c>
      <c r="AT254" s="50" t="e">
        <f t="shared" si="54"/>
        <v>#N/A</v>
      </c>
    </row>
    <row r="255" spans="32:46">
      <c r="AF255" s="46"/>
      <c r="AG255" s="46"/>
      <c r="AH255" s="46"/>
      <c r="AI255" s="46"/>
      <c r="AJ255" s="46"/>
      <c r="AL255" s="50" t="e">
        <f t="shared" si="46"/>
        <v>#N/A</v>
      </c>
      <c r="AM255" s="50" t="e">
        <f t="shared" si="47"/>
        <v>#N/A</v>
      </c>
      <c r="AN255" s="50" t="e">
        <f t="shared" si="48"/>
        <v>#N/A</v>
      </c>
      <c r="AO255" s="50" t="e">
        <f t="shared" si="49"/>
        <v>#N/A</v>
      </c>
      <c r="AP255" s="50" t="e">
        <f t="shared" si="50"/>
        <v>#N/A</v>
      </c>
      <c r="AQ255" s="50" t="e">
        <f t="shared" si="51"/>
        <v>#N/A</v>
      </c>
      <c r="AR255" s="50" t="e">
        <f t="shared" si="52"/>
        <v>#N/A</v>
      </c>
      <c r="AS255" s="50" t="e">
        <f t="shared" si="53"/>
        <v>#N/A</v>
      </c>
      <c r="AT255" s="50" t="e">
        <f t="shared" si="54"/>
        <v>#N/A</v>
      </c>
    </row>
    <row r="256" spans="32:46">
      <c r="AF256" s="46"/>
      <c r="AG256" s="46"/>
      <c r="AH256" s="46"/>
      <c r="AI256" s="46"/>
      <c r="AJ256" s="46"/>
      <c r="AL256" s="50" t="e">
        <f t="shared" si="46"/>
        <v>#N/A</v>
      </c>
      <c r="AM256" s="50" t="e">
        <f t="shared" si="47"/>
        <v>#N/A</v>
      </c>
      <c r="AN256" s="50" t="e">
        <f t="shared" si="48"/>
        <v>#N/A</v>
      </c>
      <c r="AO256" s="50" t="e">
        <f t="shared" si="49"/>
        <v>#N/A</v>
      </c>
      <c r="AP256" s="50" t="e">
        <f t="shared" si="50"/>
        <v>#N/A</v>
      </c>
      <c r="AQ256" s="50" t="e">
        <f t="shared" si="51"/>
        <v>#N/A</v>
      </c>
      <c r="AR256" s="50" t="e">
        <f t="shared" si="52"/>
        <v>#N/A</v>
      </c>
      <c r="AS256" s="50" t="e">
        <f t="shared" si="53"/>
        <v>#N/A</v>
      </c>
      <c r="AT256" s="50" t="e">
        <f t="shared" si="54"/>
        <v>#N/A</v>
      </c>
    </row>
    <row r="257" spans="32:46">
      <c r="AF257" s="46"/>
      <c r="AG257" s="46"/>
      <c r="AH257" s="46"/>
      <c r="AI257" s="46"/>
      <c r="AJ257" s="46"/>
      <c r="AL257" s="50" t="e">
        <f t="shared" si="46"/>
        <v>#N/A</v>
      </c>
      <c r="AM257" s="50" t="e">
        <f t="shared" si="47"/>
        <v>#N/A</v>
      </c>
      <c r="AN257" s="50" t="e">
        <f t="shared" si="48"/>
        <v>#N/A</v>
      </c>
      <c r="AO257" s="50" t="e">
        <f t="shared" si="49"/>
        <v>#N/A</v>
      </c>
      <c r="AP257" s="50" t="e">
        <f t="shared" si="50"/>
        <v>#N/A</v>
      </c>
      <c r="AQ257" s="50" t="e">
        <f t="shared" si="51"/>
        <v>#N/A</v>
      </c>
      <c r="AR257" s="50" t="e">
        <f t="shared" si="52"/>
        <v>#N/A</v>
      </c>
      <c r="AS257" s="50" t="e">
        <f t="shared" si="53"/>
        <v>#N/A</v>
      </c>
      <c r="AT257" s="50" t="e">
        <f t="shared" si="54"/>
        <v>#N/A</v>
      </c>
    </row>
    <row r="258" spans="32:46">
      <c r="AF258" s="46"/>
      <c r="AG258" s="46"/>
      <c r="AH258" s="46"/>
      <c r="AI258" s="46"/>
      <c r="AJ258" s="46"/>
      <c r="AL258" s="50" t="e">
        <f t="shared" si="46"/>
        <v>#N/A</v>
      </c>
      <c r="AM258" s="50" t="e">
        <f t="shared" si="47"/>
        <v>#N/A</v>
      </c>
      <c r="AN258" s="50" t="e">
        <f t="shared" si="48"/>
        <v>#N/A</v>
      </c>
      <c r="AO258" s="50" t="e">
        <f t="shared" si="49"/>
        <v>#N/A</v>
      </c>
      <c r="AP258" s="50" t="e">
        <f t="shared" si="50"/>
        <v>#N/A</v>
      </c>
      <c r="AQ258" s="50" t="e">
        <f t="shared" si="51"/>
        <v>#N/A</v>
      </c>
      <c r="AR258" s="50" t="e">
        <f t="shared" si="52"/>
        <v>#N/A</v>
      </c>
      <c r="AS258" s="50" t="e">
        <f t="shared" si="53"/>
        <v>#N/A</v>
      </c>
      <c r="AT258" s="50" t="e">
        <f t="shared" si="54"/>
        <v>#N/A</v>
      </c>
    </row>
    <row r="259" spans="32:46">
      <c r="AF259" s="46"/>
      <c r="AG259" s="46"/>
      <c r="AH259" s="46"/>
      <c r="AI259" s="46"/>
      <c r="AJ259" s="46"/>
      <c r="AL259" s="50" t="e">
        <f t="shared" ref="AL259:AL297" si="55">IF(AND(NOT(ISBLANK($AI259)), $AI259&lt;$AY$2,  $AJ259&lt;$AY$6), $AH259,$AK$1)</f>
        <v>#N/A</v>
      </c>
      <c r="AM259" s="50" t="e">
        <f t="shared" si="47"/>
        <v>#N/A</v>
      </c>
      <c r="AN259" s="50" t="e">
        <f t="shared" si="48"/>
        <v>#N/A</v>
      </c>
      <c r="AO259" s="50" t="e">
        <f t="shared" si="49"/>
        <v>#N/A</v>
      </c>
      <c r="AP259" s="50" t="e">
        <f t="shared" si="50"/>
        <v>#N/A</v>
      </c>
      <c r="AQ259" s="50" t="e">
        <f t="shared" si="51"/>
        <v>#N/A</v>
      </c>
      <c r="AR259" s="50" t="e">
        <f t="shared" si="52"/>
        <v>#N/A</v>
      </c>
      <c r="AS259" s="50" t="e">
        <f t="shared" si="53"/>
        <v>#N/A</v>
      </c>
      <c r="AT259" s="50" t="e">
        <f t="shared" si="54"/>
        <v>#N/A</v>
      </c>
    </row>
    <row r="260" spans="32:46">
      <c r="AF260" s="46"/>
      <c r="AG260" s="46"/>
      <c r="AH260" s="46"/>
      <c r="AI260" s="46"/>
      <c r="AJ260" s="46"/>
      <c r="AL260" s="50" t="e">
        <f t="shared" si="55"/>
        <v>#N/A</v>
      </c>
      <c r="AM260" s="50" t="e">
        <f t="shared" si="47"/>
        <v>#N/A</v>
      </c>
      <c r="AN260" s="50" t="e">
        <f t="shared" si="48"/>
        <v>#N/A</v>
      </c>
      <c r="AO260" s="50" t="e">
        <f t="shared" si="49"/>
        <v>#N/A</v>
      </c>
      <c r="AP260" s="50" t="e">
        <f t="shared" si="50"/>
        <v>#N/A</v>
      </c>
      <c r="AQ260" s="50" t="e">
        <f t="shared" si="51"/>
        <v>#N/A</v>
      </c>
      <c r="AR260" s="50" t="e">
        <f t="shared" si="52"/>
        <v>#N/A</v>
      </c>
      <c r="AS260" s="50" t="e">
        <f t="shared" si="53"/>
        <v>#N/A</v>
      </c>
      <c r="AT260" s="50" t="e">
        <f t="shared" si="54"/>
        <v>#N/A</v>
      </c>
    </row>
    <row r="261" spans="32:46">
      <c r="AF261" s="46"/>
      <c r="AG261" s="46"/>
      <c r="AH261" s="46"/>
      <c r="AI261" s="46"/>
      <c r="AJ261" s="46"/>
      <c r="AL261" s="50" t="e">
        <f t="shared" si="55"/>
        <v>#N/A</v>
      </c>
      <c r="AM261" s="50" t="e">
        <f t="shared" si="47"/>
        <v>#N/A</v>
      </c>
      <c r="AN261" s="50" t="e">
        <f t="shared" si="48"/>
        <v>#N/A</v>
      </c>
      <c r="AO261" s="50" t="e">
        <f t="shared" si="49"/>
        <v>#N/A</v>
      </c>
      <c r="AP261" s="50" t="e">
        <f t="shared" si="50"/>
        <v>#N/A</v>
      </c>
      <c r="AQ261" s="50" t="e">
        <f t="shared" si="51"/>
        <v>#N/A</v>
      </c>
      <c r="AR261" s="50" t="e">
        <f t="shared" si="52"/>
        <v>#N/A</v>
      </c>
      <c r="AS261" s="50" t="e">
        <f t="shared" si="53"/>
        <v>#N/A</v>
      </c>
      <c r="AT261" s="50" t="e">
        <f t="shared" si="54"/>
        <v>#N/A</v>
      </c>
    </row>
    <row r="262" spans="32:46">
      <c r="AF262" s="46"/>
      <c r="AG262" s="46"/>
      <c r="AH262" s="46"/>
      <c r="AI262" s="46"/>
      <c r="AJ262" s="46"/>
      <c r="AL262" s="50" t="e">
        <f t="shared" si="55"/>
        <v>#N/A</v>
      </c>
      <c r="AM262" s="50" t="e">
        <f t="shared" si="47"/>
        <v>#N/A</v>
      </c>
      <c r="AN262" s="50" t="e">
        <f t="shared" si="48"/>
        <v>#N/A</v>
      </c>
      <c r="AO262" s="50" t="e">
        <f t="shared" si="49"/>
        <v>#N/A</v>
      </c>
      <c r="AP262" s="50" t="e">
        <f t="shared" si="50"/>
        <v>#N/A</v>
      </c>
      <c r="AQ262" s="50" t="e">
        <f t="shared" si="51"/>
        <v>#N/A</v>
      </c>
      <c r="AR262" s="50" t="e">
        <f t="shared" si="52"/>
        <v>#N/A</v>
      </c>
      <c r="AS262" s="50" t="e">
        <f t="shared" si="53"/>
        <v>#N/A</v>
      </c>
      <c r="AT262" s="50" t="e">
        <f t="shared" si="54"/>
        <v>#N/A</v>
      </c>
    </row>
    <row r="263" spans="32:46">
      <c r="AF263" s="46"/>
      <c r="AG263" s="46"/>
      <c r="AH263" s="46"/>
      <c r="AI263" s="46"/>
      <c r="AJ263" s="46"/>
      <c r="AL263" s="50" t="e">
        <f t="shared" si="55"/>
        <v>#N/A</v>
      </c>
      <c r="AM263" s="50" t="e">
        <f t="shared" si="47"/>
        <v>#N/A</v>
      </c>
      <c r="AN263" s="50" t="e">
        <f t="shared" si="48"/>
        <v>#N/A</v>
      </c>
      <c r="AO263" s="50" t="e">
        <f t="shared" si="49"/>
        <v>#N/A</v>
      </c>
      <c r="AP263" s="50" t="e">
        <f t="shared" si="50"/>
        <v>#N/A</v>
      </c>
      <c r="AQ263" s="50" t="e">
        <f t="shared" si="51"/>
        <v>#N/A</v>
      </c>
      <c r="AR263" s="50" t="e">
        <f t="shared" si="52"/>
        <v>#N/A</v>
      </c>
      <c r="AS263" s="50" t="e">
        <f t="shared" si="53"/>
        <v>#N/A</v>
      </c>
      <c r="AT263" s="50" t="e">
        <f t="shared" si="54"/>
        <v>#N/A</v>
      </c>
    </row>
    <row r="264" spans="32:46">
      <c r="AF264" s="46"/>
      <c r="AG264" s="46"/>
      <c r="AH264" s="46"/>
      <c r="AI264" s="46"/>
      <c r="AJ264" s="46"/>
      <c r="AL264" s="50" t="e">
        <f t="shared" si="55"/>
        <v>#N/A</v>
      </c>
      <c r="AM264" s="50" t="e">
        <f t="shared" si="47"/>
        <v>#N/A</v>
      </c>
      <c r="AN264" s="50" t="e">
        <f t="shared" si="48"/>
        <v>#N/A</v>
      </c>
      <c r="AO264" s="50" t="e">
        <f t="shared" si="49"/>
        <v>#N/A</v>
      </c>
      <c r="AP264" s="50" t="e">
        <f t="shared" si="50"/>
        <v>#N/A</v>
      </c>
      <c r="AQ264" s="50" t="e">
        <f t="shared" si="51"/>
        <v>#N/A</v>
      </c>
      <c r="AR264" s="50" t="e">
        <f t="shared" si="52"/>
        <v>#N/A</v>
      </c>
      <c r="AS264" s="50" t="e">
        <f t="shared" si="53"/>
        <v>#N/A</v>
      </c>
      <c r="AT264" s="50" t="e">
        <f t="shared" si="54"/>
        <v>#N/A</v>
      </c>
    </row>
    <row r="265" spans="32:46">
      <c r="AF265" s="46"/>
      <c r="AG265" s="46"/>
      <c r="AH265" s="46"/>
      <c r="AI265" s="46"/>
      <c r="AJ265" s="46"/>
      <c r="AL265" s="50" t="e">
        <f t="shared" si="55"/>
        <v>#N/A</v>
      </c>
      <c r="AM265" s="50" t="e">
        <f t="shared" si="47"/>
        <v>#N/A</v>
      </c>
      <c r="AN265" s="50" t="e">
        <f t="shared" si="48"/>
        <v>#N/A</v>
      </c>
      <c r="AO265" s="50" t="e">
        <f t="shared" si="49"/>
        <v>#N/A</v>
      </c>
      <c r="AP265" s="50" t="e">
        <f t="shared" si="50"/>
        <v>#N/A</v>
      </c>
      <c r="AQ265" s="50" t="e">
        <f t="shared" si="51"/>
        <v>#N/A</v>
      </c>
      <c r="AR265" s="50" t="e">
        <f t="shared" si="52"/>
        <v>#N/A</v>
      </c>
      <c r="AS265" s="50" t="e">
        <f t="shared" si="53"/>
        <v>#N/A</v>
      </c>
      <c r="AT265" s="50" t="e">
        <f t="shared" si="54"/>
        <v>#N/A</v>
      </c>
    </row>
    <row r="266" spans="32:46">
      <c r="AF266" s="46"/>
      <c r="AG266" s="46"/>
      <c r="AH266" s="46"/>
      <c r="AI266" s="46"/>
      <c r="AJ266" s="46"/>
      <c r="AL266" s="50" t="e">
        <f t="shared" si="55"/>
        <v>#N/A</v>
      </c>
      <c r="AM266" s="50" t="e">
        <f t="shared" si="47"/>
        <v>#N/A</v>
      </c>
      <c r="AN266" s="50" t="e">
        <f t="shared" si="48"/>
        <v>#N/A</v>
      </c>
      <c r="AO266" s="50" t="e">
        <f t="shared" si="49"/>
        <v>#N/A</v>
      </c>
      <c r="AP266" s="50" t="e">
        <f t="shared" si="50"/>
        <v>#N/A</v>
      </c>
      <c r="AQ266" s="50" t="e">
        <f t="shared" si="51"/>
        <v>#N/A</v>
      </c>
      <c r="AR266" s="50" t="e">
        <f t="shared" si="52"/>
        <v>#N/A</v>
      </c>
      <c r="AS266" s="50" t="e">
        <f t="shared" si="53"/>
        <v>#N/A</v>
      </c>
      <c r="AT266" s="50" t="e">
        <f t="shared" si="54"/>
        <v>#N/A</v>
      </c>
    </row>
    <row r="267" spans="32:46">
      <c r="AF267" s="46"/>
      <c r="AG267" s="46"/>
      <c r="AH267" s="46"/>
      <c r="AI267" s="46"/>
      <c r="AJ267" s="46"/>
      <c r="AL267" s="50" t="e">
        <f t="shared" si="55"/>
        <v>#N/A</v>
      </c>
      <c r="AM267" s="50" t="e">
        <f t="shared" si="47"/>
        <v>#N/A</v>
      </c>
      <c r="AN267" s="50" t="e">
        <f t="shared" si="48"/>
        <v>#N/A</v>
      </c>
      <c r="AO267" s="50" t="e">
        <f t="shared" si="49"/>
        <v>#N/A</v>
      </c>
      <c r="AP267" s="50" t="e">
        <f t="shared" si="50"/>
        <v>#N/A</v>
      </c>
      <c r="AQ267" s="50" t="e">
        <f t="shared" si="51"/>
        <v>#N/A</v>
      </c>
      <c r="AR267" s="50" t="e">
        <f t="shared" si="52"/>
        <v>#N/A</v>
      </c>
      <c r="AS267" s="50" t="e">
        <f t="shared" si="53"/>
        <v>#N/A</v>
      </c>
      <c r="AT267" s="50" t="e">
        <f t="shared" si="54"/>
        <v>#N/A</v>
      </c>
    </row>
    <row r="268" spans="32:46">
      <c r="AF268" s="46"/>
      <c r="AG268" s="46"/>
      <c r="AH268" s="46"/>
      <c r="AI268" s="46"/>
      <c r="AJ268" s="46"/>
      <c r="AL268" s="50" t="e">
        <f t="shared" si="55"/>
        <v>#N/A</v>
      </c>
      <c r="AM268" s="50" t="e">
        <f t="shared" si="47"/>
        <v>#N/A</v>
      </c>
      <c r="AN268" s="50" t="e">
        <f t="shared" si="48"/>
        <v>#N/A</v>
      </c>
      <c r="AO268" s="50" t="e">
        <f t="shared" si="49"/>
        <v>#N/A</v>
      </c>
      <c r="AP268" s="50" t="e">
        <f t="shared" si="50"/>
        <v>#N/A</v>
      </c>
      <c r="AQ268" s="50" t="e">
        <f t="shared" si="51"/>
        <v>#N/A</v>
      </c>
      <c r="AR268" s="50" t="e">
        <f t="shared" si="52"/>
        <v>#N/A</v>
      </c>
      <c r="AS268" s="50" t="e">
        <f t="shared" si="53"/>
        <v>#N/A</v>
      </c>
      <c r="AT268" s="50" t="e">
        <f t="shared" si="54"/>
        <v>#N/A</v>
      </c>
    </row>
    <row r="269" spans="32:46">
      <c r="AF269" s="46"/>
      <c r="AG269" s="46"/>
      <c r="AH269" s="46"/>
      <c r="AI269" s="46"/>
      <c r="AJ269" s="46"/>
      <c r="AL269" s="50" t="e">
        <f t="shared" si="55"/>
        <v>#N/A</v>
      </c>
      <c r="AM269" s="50" t="e">
        <f t="shared" si="47"/>
        <v>#N/A</v>
      </c>
      <c r="AN269" s="50" t="e">
        <f t="shared" si="48"/>
        <v>#N/A</v>
      </c>
      <c r="AO269" s="50" t="e">
        <f t="shared" si="49"/>
        <v>#N/A</v>
      </c>
      <c r="AP269" s="50" t="e">
        <f t="shared" si="50"/>
        <v>#N/A</v>
      </c>
      <c r="AQ269" s="50" t="e">
        <f t="shared" si="51"/>
        <v>#N/A</v>
      </c>
      <c r="AR269" s="50" t="e">
        <f t="shared" si="52"/>
        <v>#N/A</v>
      </c>
      <c r="AS269" s="50" t="e">
        <f t="shared" si="53"/>
        <v>#N/A</v>
      </c>
      <c r="AT269" s="50" t="e">
        <f t="shared" si="54"/>
        <v>#N/A</v>
      </c>
    </row>
    <row r="270" spans="32:46">
      <c r="AF270" s="46"/>
      <c r="AG270" s="46"/>
      <c r="AH270" s="46"/>
      <c r="AI270" s="46"/>
      <c r="AJ270" s="46"/>
      <c r="AL270" s="50" t="e">
        <f t="shared" si="55"/>
        <v>#N/A</v>
      </c>
      <c r="AM270" s="50" t="e">
        <f t="shared" ref="AM270:AM297" si="56">IF(AND($AI270&lt;$AY$2,  $AJ270&gt;=$AY$6, $AJ270&lt;$AY$7), $AH270,$AK$1)</f>
        <v>#N/A</v>
      </c>
      <c r="AN270" s="50" t="e">
        <f t="shared" ref="AN270:AN297" si="57">IF(AND($AI270&lt;$AY$2,  $AJ270&gt;=$AY$7), $AH270,$AK$1)</f>
        <v>#N/A</v>
      </c>
      <c r="AO270" s="50" t="e">
        <f t="shared" ref="AO270:AO297" si="58">IF(AND($AI270&gt;=$AY$2, $AI270&lt;$AY$3,  $AJ270&lt;$AY$6), $AH270,$AK$1)</f>
        <v>#N/A</v>
      </c>
      <c r="AP270" s="50" t="e">
        <f t="shared" ref="AP270:AP297" si="59">IF(AND($AI270&gt;=$AY$2, $AI270&lt;$AY$3,  $AJ270&gt;=$AY$6, $AJ270&lt;$AY$7), $AH270,$AK$1)</f>
        <v>#N/A</v>
      </c>
      <c r="AQ270" s="50" t="e">
        <f t="shared" ref="AQ270:AQ297" si="60">IF(AND($AI270&gt;=$AY$2, $AI270&lt;$AY$3,  $AJ270&gt;=$AY$7), $AH270,$AK$1)</f>
        <v>#N/A</v>
      </c>
      <c r="AR270" s="50" t="e">
        <f t="shared" ref="AR270:AR297" si="61">IF(AND($AI270&gt;=$AY$3,  $AJ270&lt;$AY$6), $AH270,$AK$1)</f>
        <v>#N/A</v>
      </c>
      <c r="AS270" s="50" t="e">
        <f t="shared" ref="AS270:AS297" si="62">IF(AND($AI270&gt;=$AY$3,  $AJ270&gt;=$AY$6, $AJ270&lt;$AY$7), $AH270,$AK$1)</f>
        <v>#N/A</v>
      </c>
      <c r="AT270" s="50" t="e">
        <f t="shared" ref="AT270:AT297" si="63">IF(AND($AI270&gt;=$AY$3, $AJ270&gt;=$AY$7), $AH270,$AK$1)</f>
        <v>#N/A</v>
      </c>
    </row>
    <row r="271" spans="32:46">
      <c r="AF271" s="46"/>
      <c r="AG271" s="46"/>
      <c r="AH271" s="46"/>
      <c r="AI271" s="46"/>
      <c r="AJ271" s="46"/>
      <c r="AL271" s="50" t="e">
        <f t="shared" si="55"/>
        <v>#N/A</v>
      </c>
      <c r="AM271" s="50" t="e">
        <f t="shared" si="56"/>
        <v>#N/A</v>
      </c>
      <c r="AN271" s="50" t="e">
        <f t="shared" si="57"/>
        <v>#N/A</v>
      </c>
      <c r="AO271" s="50" t="e">
        <f t="shared" si="58"/>
        <v>#N/A</v>
      </c>
      <c r="AP271" s="50" t="e">
        <f t="shared" si="59"/>
        <v>#N/A</v>
      </c>
      <c r="AQ271" s="50" t="e">
        <f t="shared" si="60"/>
        <v>#N/A</v>
      </c>
      <c r="AR271" s="50" t="e">
        <f t="shared" si="61"/>
        <v>#N/A</v>
      </c>
      <c r="AS271" s="50" t="e">
        <f t="shared" si="62"/>
        <v>#N/A</v>
      </c>
      <c r="AT271" s="50" t="e">
        <f t="shared" si="63"/>
        <v>#N/A</v>
      </c>
    </row>
    <row r="272" spans="32:46">
      <c r="AF272" s="46"/>
      <c r="AG272" s="46"/>
      <c r="AH272" s="46"/>
      <c r="AI272" s="46"/>
      <c r="AJ272" s="46"/>
      <c r="AL272" s="50" t="e">
        <f t="shared" si="55"/>
        <v>#N/A</v>
      </c>
      <c r="AM272" s="50" t="e">
        <f t="shared" si="56"/>
        <v>#N/A</v>
      </c>
      <c r="AN272" s="50" t="e">
        <f t="shared" si="57"/>
        <v>#N/A</v>
      </c>
      <c r="AO272" s="50" t="e">
        <f t="shared" si="58"/>
        <v>#N/A</v>
      </c>
      <c r="AP272" s="50" t="e">
        <f t="shared" si="59"/>
        <v>#N/A</v>
      </c>
      <c r="AQ272" s="50" t="e">
        <f t="shared" si="60"/>
        <v>#N/A</v>
      </c>
      <c r="AR272" s="50" t="e">
        <f t="shared" si="61"/>
        <v>#N/A</v>
      </c>
      <c r="AS272" s="50" t="e">
        <f t="shared" si="62"/>
        <v>#N/A</v>
      </c>
      <c r="AT272" s="50" t="e">
        <f t="shared" si="63"/>
        <v>#N/A</v>
      </c>
    </row>
    <row r="273" spans="32:46">
      <c r="AF273" s="46"/>
      <c r="AG273" s="46"/>
      <c r="AH273" s="46"/>
      <c r="AI273" s="46"/>
      <c r="AJ273" s="46"/>
      <c r="AL273" s="50" t="e">
        <f t="shared" si="55"/>
        <v>#N/A</v>
      </c>
      <c r="AM273" s="50" t="e">
        <f t="shared" si="56"/>
        <v>#N/A</v>
      </c>
      <c r="AN273" s="50" t="e">
        <f t="shared" si="57"/>
        <v>#N/A</v>
      </c>
      <c r="AO273" s="50" t="e">
        <f t="shared" si="58"/>
        <v>#N/A</v>
      </c>
      <c r="AP273" s="50" t="e">
        <f t="shared" si="59"/>
        <v>#N/A</v>
      </c>
      <c r="AQ273" s="50" t="e">
        <f t="shared" si="60"/>
        <v>#N/A</v>
      </c>
      <c r="AR273" s="50" t="e">
        <f t="shared" si="61"/>
        <v>#N/A</v>
      </c>
      <c r="AS273" s="50" t="e">
        <f t="shared" si="62"/>
        <v>#N/A</v>
      </c>
      <c r="AT273" s="50" t="e">
        <f t="shared" si="63"/>
        <v>#N/A</v>
      </c>
    </row>
    <row r="274" spans="32:46">
      <c r="AF274" s="46"/>
      <c r="AG274" s="46"/>
      <c r="AH274" s="46"/>
      <c r="AI274" s="46"/>
      <c r="AJ274" s="46"/>
      <c r="AL274" s="50" t="e">
        <f t="shared" si="55"/>
        <v>#N/A</v>
      </c>
      <c r="AM274" s="50" t="e">
        <f t="shared" si="56"/>
        <v>#N/A</v>
      </c>
      <c r="AN274" s="50" t="e">
        <f t="shared" si="57"/>
        <v>#N/A</v>
      </c>
      <c r="AO274" s="50" t="e">
        <f t="shared" si="58"/>
        <v>#N/A</v>
      </c>
      <c r="AP274" s="50" t="e">
        <f t="shared" si="59"/>
        <v>#N/A</v>
      </c>
      <c r="AQ274" s="50" t="e">
        <f t="shared" si="60"/>
        <v>#N/A</v>
      </c>
      <c r="AR274" s="50" t="e">
        <f t="shared" si="61"/>
        <v>#N/A</v>
      </c>
      <c r="AS274" s="50" t="e">
        <f t="shared" si="62"/>
        <v>#N/A</v>
      </c>
      <c r="AT274" s="50" t="e">
        <f t="shared" si="63"/>
        <v>#N/A</v>
      </c>
    </row>
    <row r="275" spans="32:46">
      <c r="AF275" s="46"/>
      <c r="AG275" s="46"/>
      <c r="AH275" s="46"/>
      <c r="AI275" s="46"/>
      <c r="AJ275" s="46"/>
      <c r="AL275" s="50" t="e">
        <f t="shared" si="55"/>
        <v>#N/A</v>
      </c>
      <c r="AM275" s="50" t="e">
        <f t="shared" si="56"/>
        <v>#N/A</v>
      </c>
      <c r="AN275" s="50" t="e">
        <f t="shared" si="57"/>
        <v>#N/A</v>
      </c>
      <c r="AO275" s="50" t="e">
        <f t="shared" si="58"/>
        <v>#N/A</v>
      </c>
      <c r="AP275" s="50" t="e">
        <f t="shared" si="59"/>
        <v>#N/A</v>
      </c>
      <c r="AQ275" s="50" t="e">
        <f t="shared" si="60"/>
        <v>#N/A</v>
      </c>
      <c r="AR275" s="50" t="e">
        <f t="shared" si="61"/>
        <v>#N/A</v>
      </c>
      <c r="AS275" s="50" t="e">
        <f t="shared" si="62"/>
        <v>#N/A</v>
      </c>
      <c r="AT275" s="50" t="e">
        <f t="shared" si="63"/>
        <v>#N/A</v>
      </c>
    </row>
    <row r="276" spans="32:46">
      <c r="AF276" s="46"/>
      <c r="AG276" s="46"/>
      <c r="AH276" s="46"/>
      <c r="AI276" s="46"/>
      <c r="AJ276" s="46"/>
      <c r="AL276" s="50" t="e">
        <f t="shared" si="55"/>
        <v>#N/A</v>
      </c>
      <c r="AM276" s="50" t="e">
        <f t="shared" si="56"/>
        <v>#N/A</v>
      </c>
      <c r="AN276" s="50" t="e">
        <f t="shared" si="57"/>
        <v>#N/A</v>
      </c>
      <c r="AO276" s="50" t="e">
        <f t="shared" si="58"/>
        <v>#N/A</v>
      </c>
      <c r="AP276" s="50" t="e">
        <f t="shared" si="59"/>
        <v>#N/A</v>
      </c>
      <c r="AQ276" s="50" t="e">
        <f t="shared" si="60"/>
        <v>#N/A</v>
      </c>
      <c r="AR276" s="50" t="e">
        <f t="shared" si="61"/>
        <v>#N/A</v>
      </c>
      <c r="AS276" s="50" t="e">
        <f t="shared" si="62"/>
        <v>#N/A</v>
      </c>
      <c r="AT276" s="50" t="e">
        <f t="shared" si="63"/>
        <v>#N/A</v>
      </c>
    </row>
    <row r="277" spans="32:46">
      <c r="AF277" s="46"/>
      <c r="AG277" s="46"/>
      <c r="AH277" s="46"/>
      <c r="AI277" s="46"/>
      <c r="AJ277" s="46"/>
      <c r="AL277" s="50" t="e">
        <f t="shared" si="55"/>
        <v>#N/A</v>
      </c>
      <c r="AM277" s="50" t="e">
        <f t="shared" si="56"/>
        <v>#N/A</v>
      </c>
      <c r="AN277" s="50" t="e">
        <f t="shared" si="57"/>
        <v>#N/A</v>
      </c>
      <c r="AO277" s="50" t="e">
        <f t="shared" si="58"/>
        <v>#N/A</v>
      </c>
      <c r="AP277" s="50" t="e">
        <f t="shared" si="59"/>
        <v>#N/A</v>
      </c>
      <c r="AQ277" s="50" t="e">
        <f t="shared" si="60"/>
        <v>#N/A</v>
      </c>
      <c r="AR277" s="50" t="e">
        <f t="shared" si="61"/>
        <v>#N/A</v>
      </c>
      <c r="AS277" s="50" t="e">
        <f t="shared" si="62"/>
        <v>#N/A</v>
      </c>
      <c r="AT277" s="50" t="e">
        <f t="shared" si="63"/>
        <v>#N/A</v>
      </c>
    </row>
    <row r="278" spans="32:46">
      <c r="AF278" s="46"/>
      <c r="AG278" s="46"/>
      <c r="AH278" s="46"/>
      <c r="AI278" s="46"/>
      <c r="AJ278" s="46"/>
      <c r="AL278" s="50" t="e">
        <f t="shared" si="55"/>
        <v>#N/A</v>
      </c>
      <c r="AM278" s="50" t="e">
        <f t="shared" si="56"/>
        <v>#N/A</v>
      </c>
      <c r="AN278" s="50" t="e">
        <f t="shared" si="57"/>
        <v>#N/A</v>
      </c>
      <c r="AO278" s="50" t="e">
        <f t="shared" si="58"/>
        <v>#N/A</v>
      </c>
      <c r="AP278" s="50" t="e">
        <f t="shared" si="59"/>
        <v>#N/A</v>
      </c>
      <c r="AQ278" s="50" t="e">
        <f t="shared" si="60"/>
        <v>#N/A</v>
      </c>
      <c r="AR278" s="50" t="e">
        <f t="shared" si="61"/>
        <v>#N/A</v>
      </c>
      <c r="AS278" s="50" t="e">
        <f t="shared" si="62"/>
        <v>#N/A</v>
      </c>
      <c r="AT278" s="50" t="e">
        <f t="shared" si="63"/>
        <v>#N/A</v>
      </c>
    </row>
    <row r="279" spans="32:46">
      <c r="AF279" s="46"/>
      <c r="AG279" s="46"/>
      <c r="AH279" s="46"/>
      <c r="AI279" s="46"/>
      <c r="AJ279" s="46"/>
      <c r="AL279" s="50" t="e">
        <f t="shared" si="55"/>
        <v>#N/A</v>
      </c>
      <c r="AM279" s="50" t="e">
        <f t="shared" si="56"/>
        <v>#N/A</v>
      </c>
      <c r="AN279" s="50" t="e">
        <f t="shared" si="57"/>
        <v>#N/A</v>
      </c>
      <c r="AO279" s="50" t="e">
        <f t="shared" si="58"/>
        <v>#N/A</v>
      </c>
      <c r="AP279" s="50" t="e">
        <f t="shared" si="59"/>
        <v>#N/A</v>
      </c>
      <c r="AQ279" s="50" t="e">
        <f t="shared" si="60"/>
        <v>#N/A</v>
      </c>
      <c r="AR279" s="50" t="e">
        <f t="shared" si="61"/>
        <v>#N/A</v>
      </c>
      <c r="AS279" s="50" t="e">
        <f t="shared" si="62"/>
        <v>#N/A</v>
      </c>
      <c r="AT279" s="50" t="e">
        <f t="shared" si="63"/>
        <v>#N/A</v>
      </c>
    </row>
    <row r="280" spans="32:46">
      <c r="AF280" s="46"/>
      <c r="AG280" s="46"/>
      <c r="AH280" s="46"/>
      <c r="AI280" s="46"/>
      <c r="AJ280" s="46"/>
      <c r="AL280" s="50" t="e">
        <f t="shared" si="55"/>
        <v>#N/A</v>
      </c>
      <c r="AM280" s="50" t="e">
        <f t="shared" si="56"/>
        <v>#N/A</v>
      </c>
      <c r="AN280" s="50" t="e">
        <f t="shared" si="57"/>
        <v>#N/A</v>
      </c>
      <c r="AO280" s="50" t="e">
        <f t="shared" si="58"/>
        <v>#N/A</v>
      </c>
      <c r="AP280" s="50" t="e">
        <f t="shared" si="59"/>
        <v>#N/A</v>
      </c>
      <c r="AQ280" s="50" t="e">
        <f t="shared" si="60"/>
        <v>#N/A</v>
      </c>
      <c r="AR280" s="50" t="e">
        <f t="shared" si="61"/>
        <v>#N/A</v>
      </c>
      <c r="AS280" s="50" t="e">
        <f t="shared" si="62"/>
        <v>#N/A</v>
      </c>
      <c r="AT280" s="50" t="e">
        <f t="shared" si="63"/>
        <v>#N/A</v>
      </c>
    </row>
    <row r="281" spans="32:46">
      <c r="AF281" s="46"/>
      <c r="AG281" s="46"/>
      <c r="AH281" s="46"/>
      <c r="AI281" s="46"/>
      <c r="AJ281" s="46"/>
      <c r="AL281" s="50" t="e">
        <f t="shared" si="55"/>
        <v>#N/A</v>
      </c>
      <c r="AM281" s="50" t="e">
        <f t="shared" si="56"/>
        <v>#N/A</v>
      </c>
      <c r="AN281" s="50" t="e">
        <f t="shared" si="57"/>
        <v>#N/A</v>
      </c>
      <c r="AO281" s="50" t="e">
        <f t="shared" si="58"/>
        <v>#N/A</v>
      </c>
      <c r="AP281" s="50" t="e">
        <f t="shared" si="59"/>
        <v>#N/A</v>
      </c>
      <c r="AQ281" s="50" t="e">
        <f t="shared" si="60"/>
        <v>#N/A</v>
      </c>
      <c r="AR281" s="50" t="e">
        <f t="shared" si="61"/>
        <v>#N/A</v>
      </c>
      <c r="AS281" s="50" t="e">
        <f t="shared" si="62"/>
        <v>#N/A</v>
      </c>
      <c r="AT281" s="50" t="e">
        <f t="shared" si="63"/>
        <v>#N/A</v>
      </c>
    </row>
    <row r="282" spans="32:46">
      <c r="AF282" s="46"/>
      <c r="AG282" s="46"/>
      <c r="AH282" s="46"/>
      <c r="AI282" s="46"/>
      <c r="AJ282" s="46"/>
      <c r="AL282" s="50" t="e">
        <f t="shared" si="55"/>
        <v>#N/A</v>
      </c>
      <c r="AM282" s="50" t="e">
        <f t="shared" si="56"/>
        <v>#N/A</v>
      </c>
      <c r="AN282" s="50" t="e">
        <f t="shared" si="57"/>
        <v>#N/A</v>
      </c>
      <c r="AO282" s="50" t="e">
        <f t="shared" si="58"/>
        <v>#N/A</v>
      </c>
      <c r="AP282" s="50" t="e">
        <f t="shared" si="59"/>
        <v>#N/A</v>
      </c>
      <c r="AQ282" s="50" t="e">
        <f t="shared" si="60"/>
        <v>#N/A</v>
      </c>
      <c r="AR282" s="50" t="e">
        <f t="shared" si="61"/>
        <v>#N/A</v>
      </c>
      <c r="AS282" s="50" t="e">
        <f t="shared" si="62"/>
        <v>#N/A</v>
      </c>
      <c r="AT282" s="50" t="e">
        <f t="shared" si="63"/>
        <v>#N/A</v>
      </c>
    </row>
    <row r="283" spans="32:46">
      <c r="AF283" s="46"/>
      <c r="AG283" s="46"/>
      <c r="AH283" s="46"/>
      <c r="AI283" s="46"/>
      <c r="AJ283" s="46"/>
      <c r="AL283" s="50" t="e">
        <f t="shared" si="55"/>
        <v>#N/A</v>
      </c>
      <c r="AM283" s="50" t="e">
        <f t="shared" si="56"/>
        <v>#N/A</v>
      </c>
      <c r="AN283" s="50" t="e">
        <f t="shared" si="57"/>
        <v>#N/A</v>
      </c>
      <c r="AO283" s="50" t="e">
        <f t="shared" si="58"/>
        <v>#N/A</v>
      </c>
      <c r="AP283" s="50" t="e">
        <f t="shared" si="59"/>
        <v>#N/A</v>
      </c>
      <c r="AQ283" s="50" t="e">
        <f t="shared" si="60"/>
        <v>#N/A</v>
      </c>
      <c r="AR283" s="50" t="e">
        <f t="shared" si="61"/>
        <v>#N/A</v>
      </c>
      <c r="AS283" s="50" t="e">
        <f t="shared" si="62"/>
        <v>#N/A</v>
      </c>
      <c r="AT283" s="50" t="e">
        <f t="shared" si="63"/>
        <v>#N/A</v>
      </c>
    </row>
    <row r="284" spans="32:46">
      <c r="AF284" s="46"/>
      <c r="AG284" s="46"/>
      <c r="AH284" s="46"/>
      <c r="AI284" s="46"/>
      <c r="AJ284" s="46"/>
      <c r="AL284" s="50" t="e">
        <f t="shared" si="55"/>
        <v>#N/A</v>
      </c>
      <c r="AM284" s="50" t="e">
        <f t="shared" si="56"/>
        <v>#N/A</v>
      </c>
      <c r="AN284" s="50" t="e">
        <f t="shared" si="57"/>
        <v>#N/A</v>
      </c>
      <c r="AO284" s="50" t="e">
        <f t="shared" si="58"/>
        <v>#N/A</v>
      </c>
      <c r="AP284" s="50" t="e">
        <f t="shared" si="59"/>
        <v>#N/A</v>
      </c>
      <c r="AQ284" s="50" t="e">
        <f t="shared" si="60"/>
        <v>#N/A</v>
      </c>
      <c r="AR284" s="50" t="e">
        <f t="shared" si="61"/>
        <v>#N/A</v>
      </c>
      <c r="AS284" s="50" t="e">
        <f t="shared" si="62"/>
        <v>#N/A</v>
      </c>
      <c r="AT284" s="50" t="e">
        <f t="shared" si="63"/>
        <v>#N/A</v>
      </c>
    </row>
    <row r="285" spans="32:46">
      <c r="AF285" s="46"/>
      <c r="AG285" s="46"/>
      <c r="AH285" s="46"/>
      <c r="AI285" s="46"/>
      <c r="AJ285" s="46"/>
      <c r="AL285" s="50" t="e">
        <f t="shared" si="55"/>
        <v>#N/A</v>
      </c>
      <c r="AM285" s="50" t="e">
        <f t="shared" si="56"/>
        <v>#N/A</v>
      </c>
      <c r="AN285" s="50" t="e">
        <f t="shared" si="57"/>
        <v>#N/A</v>
      </c>
      <c r="AO285" s="50" t="e">
        <f t="shared" si="58"/>
        <v>#N/A</v>
      </c>
      <c r="AP285" s="50" t="e">
        <f t="shared" si="59"/>
        <v>#N/A</v>
      </c>
      <c r="AQ285" s="50" t="e">
        <f t="shared" si="60"/>
        <v>#N/A</v>
      </c>
      <c r="AR285" s="50" t="e">
        <f t="shared" si="61"/>
        <v>#N/A</v>
      </c>
      <c r="AS285" s="50" t="e">
        <f t="shared" si="62"/>
        <v>#N/A</v>
      </c>
      <c r="AT285" s="50" t="e">
        <f t="shared" si="63"/>
        <v>#N/A</v>
      </c>
    </row>
    <row r="286" spans="32:46">
      <c r="AF286" s="46"/>
      <c r="AG286" s="46"/>
      <c r="AH286" s="46"/>
      <c r="AI286" s="46"/>
      <c r="AJ286" s="46"/>
      <c r="AL286" s="50" t="e">
        <f t="shared" si="55"/>
        <v>#N/A</v>
      </c>
      <c r="AM286" s="50" t="e">
        <f t="shared" si="56"/>
        <v>#N/A</v>
      </c>
      <c r="AN286" s="50" t="e">
        <f t="shared" si="57"/>
        <v>#N/A</v>
      </c>
      <c r="AO286" s="50" t="e">
        <f t="shared" si="58"/>
        <v>#N/A</v>
      </c>
      <c r="AP286" s="50" t="e">
        <f t="shared" si="59"/>
        <v>#N/A</v>
      </c>
      <c r="AQ286" s="50" t="e">
        <f t="shared" si="60"/>
        <v>#N/A</v>
      </c>
      <c r="AR286" s="50" t="e">
        <f t="shared" si="61"/>
        <v>#N/A</v>
      </c>
      <c r="AS286" s="50" t="e">
        <f t="shared" si="62"/>
        <v>#N/A</v>
      </c>
      <c r="AT286" s="50" t="e">
        <f t="shared" si="63"/>
        <v>#N/A</v>
      </c>
    </row>
    <row r="287" spans="32:46">
      <c r="AF287" s="46"/>
      <c r="AG287" s="46"/>
      <c r="AH287" s="46"/>
      <c r="AI287" s="46"/>
      <c r="AJ287" s="46"/>
      <c r="AL287" s="50" t="e">
        <f t="shared" si="55"/>
        <v>#N/A</v>
      </c>
      <c r="AM287" s="50" t="e">
        <f t="shared" si="56"/>
        <v>#N/A</v>
      </c>
      <c r="AN287" s="50" t="e">
        <f t="shared" si="57"/>
        <v>#N/A</v>
      </c>
      <c r="AO287" s="50" t="e">
        <f t="shared" si="58"/>
        <v>#N/A</v>
      </c>
      <c r="AP287" s="50" t="e">
        <f t="shared" si="59"/>
        <v>#N/A</v>
      </c>
      <c r="AQ287" s="50" t="e">
        <f t="shared" si="60"/>
        <v>#N/A</v>
      </c>
      <c r="AR287" s="50" t="e">
        <f t="shared" si="61"/>
        <v>#N/A</v>
      </c>
      <c r="AS287" s="50" t="e">
        <f t="shared" si="62"/>
        <v>#N/A</v>
      </c>
      <c r="AT287" s="50" t="e">
        <f t="shared" si="63"/>
        <v>#N/A</v>
      </c>
    </row>
    <row r="288" spans="32:46">
      <c r="AF288" s="46"/>
      <c r="AG288" s="46"/>
      <c r="AH288" s="46"/>
      <c r="AI288" s="46"/>
      <c r="AJ288" s="46"/>
      <c r="AL288" s="50" t="e">
        <f t="shared" si="55"/>
        <v>#N/A</v>
      </c>
      <c r="AM288" s="50" t="e">
        <f t="shared" si="56"/>
        <v>#N/A</v>
      </c>
      <c r="AN288" s="50" t="e">
        <f t="shared" si="57"/>
        <v>#N/A</v>
      </c>
      <c r="AO288" s="50" t="e">
        <f t="shared" si="58"/>
        <v>#N/A</v>
      </c>
      <c r="AP288" s="50" t="e">
        <f t="shared" si="59"/>
        <v>#N/A</v>
      </c>
      <c r="AQ288" s="50" t="e">
        <f t="shared" si="60"/>
        <v>#N/A</v>
      </c>
      <c r="AR288" s="50" t="e">
        <f t="shared" si="61"/>
        <v>#N/A</v>
      </c>
      <c r="AS288" s="50" t="e">
        <f t="shared" si="62"/>
        <v>#N/A</v>
      </c>
      <c r="AT288" s="50" t="e">
        <f t="shared" si="63"/>
        <v>#N/A</v>
      </c>
    </row>
    <row r="289" spans="32:46">
      <c r="AF289" s="46"/>
      <c r="AG289" s="46"/>
      <c r="AH289" s="46"/>
      <c r="AI289" s="46"/>
      <c r="AJ289" s="46"/>
      <c r="AL289" s="50" t="e">
        <f t="shared" si="55"/>
        <v>#N/A</v>
      </c>
      <c r="AM289" s="50" t="e">
        <f t="shared" si="56"/>
        <v>#N/A</v>
      </c>
      <c r="AN289" s="50" t="e">
        <f t="shared" si="57"/>
        <v>#N/A</v>
      </c>
      <c r="AO289" s="50" t="e">
        <f t="shared" si="58"/>
        <v>#N/A</v>
      </c>
      <c r="AP289" s="50" t="e">
        <f t="shared" si="59"/>
        <v>#N/A</v>
      </c>
      <c r="AQ289" s="50" t="e">
        <f t="shared" si="60"/>
        <v>#N/A</v>
      </c>
      <c r="AR289" s="50" t="e">
        <f t="shared" si="61"/>
        <v>#N/A</v>
      </c>
      <c r="AS289" s="50" t="e">
        <f t="shared" si="62"/>
        <v>#N/A</v>
      </c>
      <c r="AT289" s="50" t="e">
        <f t="shared" si="63"/>
        <v>#N/A</v>
      </c>
    </row>
    <row r="290" spans="32:46">
      <c r="AF290" s="46"/>
      <c r="AG290" s="46"/>
      <c r="AH290" s="46"/>
      <c r="AI290" s="46"/>
      <c r="AJ290" s="46"/>
      <c r="AL290" s="50" t="e">
        <f t="shared" si="55"/>
        <v>#N/A</v>
      </c>
      <c r="AM290" s="50" t="e">
        <f t="shared" si="56"/>
        <v>#N/A</v>
      </c>
      <c r="AN290" s="50" t="e">
        <f t="shared" si="57"/>
        <v>#N/A</v>
      </c>
      <c r="AO290" s="50" t="e">
        <f t="shared" si="58"/>
        <v>#N/A</v>
      </c>
      <c r="AP290" s="50" t="e">
        <f t="shared" si="59"/>
        <v>#N/A</v>
      </c>
      <c r="AQ290" s="50" t="e">
        <f t="shared" si="60"/>
        <v>#N/A</v>
      </c>
      <c r="AR290" s="50" t="e">
        <f t="shared" si="61"/>
        <v>#N/A</v>
      </c>
      <c r="AS290" s="50" t="e">
        <f t="shared" si="62"/>
        <v>#N/A</v>
      </c>
      <c r="AT290" s="50" t="e">
        <f t="shared" si="63"/>
        <v>#N/A</v>
      </c>
    </row>
    <row r="291" spans="32:46">
      <c r="AF291" s="46"/>
      <c r="AG291" s="46"/>
      <c r="AH291" s="46"/>
      <c r="AI291" s="46"/>
      <c r="AJ291" s="46"/>
      <c r="AL291" s="50" t="e">
        <f t="shared" si="55"/>
        <v>#N/A</v>
      </c>
      <c r="AM291" s="50" t="e">
        <f t="shared" si="56"/>
        <v>#N/A</v>
      </c>
      <c r="AN291" s="50" t="e">
        <f t="shared" si="57"/>
        <v>#N/A</v>
      </c>
      <c r="AO291" s="50" t="e">
        <f t="shared" si="58"/>
        <v>#N/A</v>
      </c>
      <c r="AP291" s="50" t="e">
        <f t="shared" si="59"/>
        <v>#N/A</v>
      </c>
      <c r="AQ291" s="50" t="e">
        <f t="shared" si="60"/>
        <v>#N/A</v>
      </c>
      <c r="AR291" s="50" t="e">
        <f t="shared" si="61"/>
        <v>#N/A</v>
      </c>
      <c r="AS291" s="50" t="e">
        <f t="shared" si="62"/>
        <v>#N/A</v>
      </c>
      <c r="AT291" s="50" t="e">
        <f t="shared" si="63"/>
        <v>#N/A</v>
      </c>
    </row>
    <row r="292" spans="32:46">
      <c r="AF292" s="46"/>
      <c r="AG292" s="46"/>
      <c r="AH292" s="46"/>
      <c r="AI292" s="46"/>
      <c r="AJ292" s="46"/>
      <c r="AL292" s="50" t="e">
        <f t="shared" si="55"/>
        <v>#N/A</v>
      </c>
      <c r="AM292" s="50" t="e">
        <f t="shared" si="56"/>
        <v>#N/A</v>
      </c>
      <c r="AN292" s="50" t="e">
        <f t="shared" si="57"/>
        <v>#N/A</v>
      </c>
      <c r="AO292" s="50" t="e">
        <f t="shared" si="58"/>
        <v>#N/A</v>
      </c>
      <c r="AP292" s="50" t="e">
        <f t="shared" si="59"/>
        <v>#N/A</v>
      </c>
      <c r="AQ292" s="50" t="e">
        <f t="shared" si="60"/>
        <v>#N/A</v>
      </c>
      <c r="AR292" s="50" t="e">
        <f t="shared" si="61"/>
        <v>#N/A</v>
      </c>
      <c r="AS292" s="50" t="e">
        <f t="shared" si="62"/>
        <v>#N/A</v>
      </c>
      <c r="AT292" s="50" t="e">
        <f t="shared" si="63"/>
        <v>#N/A</v>
      </c>
    </row>
    <row r="293" spans="32:46">
      <c r="AF293" s="46"/>
      <c r="AG293" s="46"/>
      <c r="AH293" s="46"/>
      <c r="AI293" s="46"/>
      <c r="AJ293" s="46"/>
      <c r="AL293" s="50" t="e">
        <f t="shared" si="55"/>
        <v>#N/A</v>
      </c>
      <c r="AM293" s="50" t="e">
        <f t="shared" si="56"/>
        <v>#N/A</v>
      </c>
      <c r="AN293" s="50" t="e">
        <f t="shared" si="57"/>
        <v>#N/A</v>
      </c>
      <c r="AO293" s="50" t="e">
        <f t="shared" si="58"/>
        <v>#N/A</v>
      </c>
      <c r="AP293" s="50" t="e">
        <f t="shared" si="59"/>
        <v>#N/A</v>
      </c>
      <c r="AQ293" s="50" t="e">
        <f t="shared" si="60"/>
        <v>#N/A</v>
      </c>
      <c r="AR293" s="50" t="e">
        <f t="shared" si="61"/>
        <v>#N/A</v>
      </c>
      <c r="AS293" s="50" t="e">
        <f t="shared" si="62"/>
        <v>#N/A</v>
      </c>
      <c r="AT293" s="50" t="e">
        <f t="shared" si="63"/>
        <v>#N/A</v>
      </c>
    </row>
    <row r="294" spans="32:46">
      <c r="AF294" s="46"/>
      <c r="AG294" s="46"/>
      <c r="AH294" s="46"/>
      <c r="AI294" s="46"/>
      <c r="AJ294" s="46"/>
      <c r="AL294" s="50" t="e">
        <f t="shared" si="55"/>
        <v>#N/A</v>
      </c>
      <c r="AM294" s="50" t="e">
        <f t="shared" si="56"/>
        <v>#N/A</v>
      </c>
      <c r="AN294" s="50" t="e">
        <f t="shared" si="57"/>
        <v>#N/A</v>
      </c>
      <c r="AO294" s="50" t="e">
        <f t="shared" si="58"/>
        <v>#N/A</v>
      </c>
      <c r="AP294" s="50" t="e">
        <f t="shared" si="59"/>
        <v>#N/A</v>
      </c>
      <c r="AQ294" s="50" t="e">
        <f t="shared" si="60"/>
        <v>#N/A</v>
      </c>
      <c r="AR294" s="50" t="e">
        <f t="shared" si="61"/>
        <v>#N/A</v>
      </c>
      <c r="AS294" s="50" t="e">
        <f t="shared" si="62"/>
        <v>#N/A</v>
      </c>
      <c r="AT294" s="50" t="e">
        <f t="shared" si="63"/>
        <v>#N/A</v>
      </c>
    </row>
    <row r="295" spans="32:46">
      <c r="AF295" s="46"/>
      <c r="AG295" s="46"/>
      <c r="AH295" s="46"/>
      <c r="AI295" s="46"/>
      <c r="AJ295" s="46"/>
      <c r="AL295" s="50" t="e">
        <f t="shared" si="55"/>
        <v>#N/A</v>
      </c>
      <c r="AM295" s="50" t="e">
        <f t="shared" si="56"/>
        <v>#N/A</v>
      </c>
      <c r="AN295" s="50" t="e">
        <f t="shared" si="57"/>
        <v>#N/A</v>
      </c>
      <c r="AO295" s="50" t="e">
        <f t="shared" si="58"/>
        <v>#N/A</v>
      </c>
      <c r="AP295" s="50" t="e">
        <f t="shared" si="59"/>
        <v>#N/A</v>
      </c>
      <c r="AQ295" s="50" t="e">
        <f t="shared" si="60"/>
        <v>#N/A</v>
      </c>
      <c r="AR295" s="50" t="e">
        <f t="shared" si="61"/>
        <v>#N/A</v>
      </c>
      <c r="AS295" s="50" t="e">
        <f t="shared" si="62"/>
        <v>#N/A</v>
      </c>
      <c r="AT295" s="50" t="e">
        <f t="shared" si="63"/>
        <v>#N/A</v>
      </c>
    </row>
    <row r="296" spans="32:46">
      <c r="AF296" s="46"/>
      <c r="AG296" s="46"/>
      <c r="AH296" s="46"/>
      <c r="AI296" s="46"/>
      <c r="AJ296" s="46"/>
      <c r="AL296" s="50" t="e">
        <f t="shared" si="55"/>
        <v>#N/A</v>
      </c>
      <c r="AM296" s="50" t="e">
        <f t="shared" si="56"/>
        <v>#N/A</v>
      </c>
      <c r="AN296" s="50" t="e">
        <f t="shared" si="57"/>
        <v>#N/A</v>
      </c>
      <c r="AO296" s="50" t="e">
        <f t="shared" si="58"/>
        <v>#N/A</v>
      </c>
      <c r="AP296" s="50" t="e">
        <f t="shared" si="59"/>
        <v>#N/A</v>
      </c>
      <c r="AQ296" s="50" t="e">
        <f t="shared" si="60"/>
        <v>#N/A</v>
      </c>
      <c r="AR296" s="50" t="e">
        <f t="shared" si="61"/>
        <v>#N/A</v>
      </c>
      <c r="AS296" s="50" t="e">
        <f t="shared" si="62"/>
        <v>#N/A</v>
      </c>
      <c r="AT296" s="50" t="e">
        <f t="shared" si="63"/>
        <v>#N/A</v>
      </c>
    </row>
    <row r="297" spans="32:46">
      <c r="AF297" s="46"/>
      <c r="AG297" s="46"/>
      <c r="AH297" s="46"/>
      <c r="AI297" s="46"/>
      <c r="AJ297" s="46"/>
      <c r="AL297" s="50" t="e">
        <f t="shared" si="55"/>
        <v>#N/A</v>
      </c>
      <c r="AM297" s="50" t="e">
        <f t="shared" si="56"/>
        <v>#N/A</v>
      </c>
      <c r="AN297" s="50" t="e">
        <f t="shared" si="57"/>
        <v>#N/A</v>
      </c>
      <c r="AO297" s="50" t="e">
        <f t="shared" si="58"/>
        <v>#N/A</v>
      </c>
      <c r="AP297" s="50" t="e">
        <f t="shared" si="59"/>
        <v>#N/A</v>
      </c>
      <c r="AQ297" s="50" t="e">
        <f t="shared" si="60"/>
        <v>#N/A</v>
      </c>
      <c r="AR297" s="50" t="e">
        <f t="shared" si="61"/>
        <v>#N/A</v>
      </c>
      <c r="AS297" s="50" t="e">
        <f t="shared" si="62"/>
        <v>#N/A</v>
      </c>
      <c r="AT297" s="50" t="e">
        <f t="shared" si="63"/>
        <v>#N/A</v>
      </c>
    </row>
  </sheetData>
  <phoneticPr fontId="19" type="noConversion"/>
  <conditionalFormatting sqref="AL2:AT297">
    <cfRule type="cellIs" dxfId="0" priority="1" operator="greaterThanOrEqual">
      <formula>0</formula>
    </cfRule>
  </conditionalFormatting>
  <pageMargins left="0.7" right="0.7" top="0.75" bottom="0.75" header="0.3" footer="0.3"/>
  <pageSetup orientation="portrait"/>
  <drawing r:id="rId1"/>
  <legacyDrawing r:id="rId2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268"/>
  <sheetViews>
    <sheetView topLeftCell="A88" zoomScale="80" zoomScaleNormal="80" zoomScalePageLayoutView="80" workbookViewId="0">
      <selection activeCell="A110" sqref="A110"/>
    </sheetView>
  </sheetViews>
  <sheetFormatPr baseColWidth="10" defaultColWidth="8.83203125" defaultRowHeight="14" x14ac:dyDescent="0"/>
  <cols>
    <col min="1" max="1" width="56.5" bestFit="1" customWidth="1"/>
    <col min="2" max="2" width="21.5" customWidth="1"/>
    <col min="3" max="3" width="13.1640625" customWidth="1"/>
    <col min="4" max="4" width="14" customWidth="1"/>
    <col min="5" max="5" width="13.5" customWidth="1"/>
    <col min="6" max="6" width="13.6640625" customWidth="1"/>
    <col min="8" max="8" width="13.1640625" bestFit="1" customWidth="1"/>
    <col min="9" max="9" width="12.1640625" bestFit="1" customWidth="1"/>
    <col min="10" max="10" width="11.33203125" bestFit="1" customWidth="1"/>
    <col min="11" max="11" width="12.33203125" customWidth="1"/>
  </cols>
  <sheetData>
    <row r="1" spans="1:11">
      <c r="A1" t="s">
        <v>3591</v>
      </c>
      <c r="B1" t="s">
        <v>3500</v>
      </c>
    </row>
    <row r="2" spans="1:11" ht="15" thickBot="1">
      <c r="A2" t="s">
        <v>3592</v>
      </c>
      <c r="B2" s="7">
        <v>40983</v>
      </c>
    </row>
    <row r="3" spans="1:11" ht="15" thickBot="1">
      <c r="A3" s="8" t="s">
        <v>3594</v>
      </c>
      <c r="B3" s="2" t="s">
        <v>3571</v>
      </c>
      <c r="C3" s="3" t="s">
        <v>3573</v>
      </c>
      <c r="D3" s="3" t="s">
        <v>3574</v>
      </c>
      <c r="E3" s="3" t="s">
        <v>3572</v>
      </c>
      <c r="F3" s="4" t="s">
        <v>3575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1" ht="15" thickBot="1">
      <c r="A4" s="8" t="s">
        <v>3003</v>
      </c>
      <c r="H4" s="66"/>
      <c r="I4" s="66"/>
      <c r="J4" s="66"/>
      <c r="K4" s="66"/>
    </row>
    <row r="5" spans="1:11">
      <c r="A5" t="s">
        <v>3004</v>
      </c>
      <c r="B5">
        <v>480</v>
      </c>
      <c r="C5">
        <v>1</v>
      </c>
      <c r="D5">
        <v>25</v>
      </c>
      <c r="E5">
        <v>12</v>
      </c>
      <c r="F5">
        <v>740</v>
      </c>
      <c r="H5" s="66">
        <f>C5/B5*500</f>
        <v>1.0416666666666667</v>
      </c>
      <c r="I5" s="66">
        <f>D5/B5*500</f>
        <v>26.041666666666668</v>
      </c>
      <c r="J5" s="66">
        <f>F5/B5*500</f>
        <v>770.83333333333337</v>
      </c>
      <c r="K5" s="66">
        <f>(E5*9)/B5*100</f>
        <v>22.5</v>
      </c>
    </row>
    <row r="6" spans="1:11">
      <c r="A6" t="s">
        <v>3005</v>
      </c>
      <c r="B6">
        <v>480</v>
      </c>
      <c r="C6">
        <v>1</v>
      </c>
      <c r="D6">
        <v>25</v>
      </c>
      <c r="E6">
        <v>12</v>
      </c>
      <c r="F6">
        <v>630</v>
      </c>
      <c r="H6" s="66">
        <f t="shared" ref="H6:H69" si="0">C6/B6*500</f>
        <v>1.0416666666666667</v>
      </c>
      <c r="I6" s="66">
        <f t="shared" ref="I6:I69" si="1">D6/B6*500</f>
        <v>26.041666666666668</v>
      </c>
      <c r="J6" s="66">
        <f t="shared" ref="J6:J69" si="2">F6/B6*500</f>
        <v>656.25</v>
      </c>
      <c r="K6" s="66">
        <f t="shared" ref="K6:K69" si="3">(E6*9)/B6*100</f>
        <v>22.5</v>
      </c>
    </row>
    <row r="7" spans="1:11">
      <c r="A7" t="s">
        <v>3006</v>
      </c>
      <c r="B7">
        <v>770</v>
      </c>
      <c r="C7">
        <v>2</v>
      </c>
      <c r="D7">
        <v>26</v>
      </c>
      <c r="E7">
        <v>16</v>
      </c>
      <c r="F7">
        <v>920</v>
      </c>
      <c r="H7" s="66">
        <f t="shared" si="0"/>
        <v>1.2987012987012987</v>
      </c>
      <c r="I7" s="66">
        <f t="shared" si="1"/>
        <v>16.88311688311688</v>
      </c>
      <c r="J7" s="66">
        <f t="shared" si="2"/>
        <v>597.40259740259739</v>
      </c>
      <c r="K7" s="66">
        <f t="shared" si="3"/>
        <v>18.7012987012987</v>
      </c>
    </row>
    <row r="8" spans="1:11">
      <c r="A8" t="s">
        <v>3007</v>
      </c>
      <c r="B8">
        <v>700</v>
      </c>
      <c r="C8">
        <v>6</v>
      </c>
      <c r="D8">
        <v>25</v>
      </c>
      <c r="E8">
        <v>14</v>
      </c>
      <c r="F8">
        <v>940</v>
      </c>
      <c r="H8" s="66">
        <f t="shared" si="0"/>
        <v>4.2857142857142856</v>
      </c>
      <c r="I8" s="66">
        <f t="shared" si="1"/>
        <v>17.857142857142858</v>
      </c>
      <c r="J8" s="66">
        <f t="shared" si="2"/>
        <v>671.42857142857133</v>
      </c>
      <c r="K8" s="66">
        <f t="shared" si="3"/>
        <v>18</v>
      </c>
    </row>
    <row r="9" spans="1:11">
      <c r="A9" t="s">
        <v>3008</v>
      </c>
      <c r="B9">
        <v>640</v>
      </c>
      <c r="C9">
        <v>2</v>
      </c>
      <c r="D9">
        <v>26</v>
      </c>
      <c r="E9">
        <v>13</v>
      </c>
      <c r="F9">
        <v>900</v>
      </c>
      <c r="H9" s="66">
        <f t="shared" si="0"/>
        <v>1.5625</v>
      </c>
      <c r="I9" s="66">
        <f t="shared" si="1"/>
        <v>20.3125</v>
      </c>
      <c r="J9" s="66">
        <f t="shared" si="2"/>
        <v>703.125</v>
      </c>
      <c r="K9" s="66">
        <f t="shared" si="3"/>
        <v>18.28125</v>
      </c>
    </row>
    <row r="10" spans="1:11">
      <c r="A10" t="s">
        <v>3009</v>
      </c>
      <c r="B10">
        <v>390</v>
      </c>
      <c r="C10">
        <v>1</v>
      </c>
      <c r="D10">
        <v>19</v>
      </c>
      <c r="E10">
        <v>8</v>
      </c>
      <c r="F10">
        <v>330</v>
      </c>
      <c r="H10" s="66">
        <f t="shared" si="0"/>
        <v>1.2820512820512822</v>
      </c>
      <c r="I10" s="66">
        <f t="shared" si="1"/>
        <v>24.358974358974358</v>
      </c>
      <c r="J10" s="66">
        <f t="shared" si="2"/>
        <v>423.07692307692309</v>
      </c>
      <c r="K10" s="66">
        <f t="shared" si="3"/>
        <v>18.461538461538463</v>
      </c>
    </row>
    <row r="11" spans="1:11">
      <c r="A11" t="s">
        <v>3010</v>
      </c>
      <c r="B11">
        <v>440</v>
      </c>
      <c r="C11">
        <v>1</v>
      </c>
      <c r="D11">
        <v>22</v>
      </c>
      <c r="E11">
        <v>11</v>
      </c>
      <c r="F11">
        <v>590</v>
      </c>
      <c r="H11" s="66">
        <f t="shared" si="0"/>
        <v>1.1363636363636362</v>
      </c>
      <c r="I11" s="66">
        <f t="shared" si="1"/>
        <v>25</v>
      </c>
      <c r="J11" s="66">
        <f t="shared" si="2"/>
        <v>670.45454545454538</v>
      </c>
      <c r="K11" s="66">
        <f t="shared" si="3"/>
        <v>22.5</v>
      </c>
    </row>
    <row r="12" spans="1:11">
      <c r="A12" t="s">
        <v>3011</v>
      </c>
      <c r="B12">
        <v>280</v>
      </c>
      <c r="C12">
        <v>1</v>
      </c>
      <c r="D12">
        <v>12</v>
      </c>
      <c r="E12">
        <v>4.5</v>
      </c>
      <c r="F12">
        <v>310</v>
      </c>
      <c r="H12" s="66">
        <f t="shared" si="0"/>
        <v>1.7857142857142856</v>
      </c>
      <c r="I12" s="66">
        <f t="shared" si="1"/>
        <v>21.428571428571427</v>
      </c>
      <c r="J12" s="66">
        <f t="shared" si="2"/>
        <v>553.57142857142856</v>
      </c>
      <c r="K12" s="66">
        <f t="shared" si="3"/>
        <v>14.464285714285715</v>
      </c>
    </row>
    <row r="13" spans="1:11">
      <c r="A13" t="s">
        <v>3012</v>
      </c>
      <c r="B13">
        <v>330</v>
      </c>
      <c r="C13">
        <v>1</v>
      </c>
      <c r="D13">
        <v>15</v>
      </c>
      <c r="E13">
        <v>7</v>
      </c>
      <c r="F13">
        <v>570</v>
      </c>
      <c r="H13" s="66">
        <f t="shared" si="0"/>
        <v>1.5151515151515151</v>
      </c>
      <c r="I13" s="66">
        <f t="shared" si="1"/>
        <v>22.727272727272727</v>
      </c>
      <c r="J13" s="66">
        <f t="shared" si="2"/>
        <v>863.63636363636363</v>
      </c>
      <c r="K13" s="66">
        <f t="shared" si="3"/>
        <v>19.090909090909093</v>
      </c>
    </row>
    <row r="14" spans="1:11">
      <c r="A14" t="s">
        <v>3013</v>
      </c>
      <c r="B14">
        <v>510</v>
      </c>
      <c r="C14">
        <v>1</v>
      </c>
      <c r="D14">
        <v>26</v>
      </c>
      <c r="E14">
        <v>12</v>
      </c>
      <c r="F14">
        <v>350</v>
      </c>
      <c r="H14" s="66">
        <f t="shared" si="0"/>
        <v>0.98039215686274506</v>
      </c>
      <c r="I14" s="66">
        <f t="shared" si="1"/>
        <v>25.490196078431371</v>
      </c>
      <c r="J14" s="66">
        <f t="shared" si="2"/>
        <v>343.13725490196077</v>
      </c>
      <c r="K14" s="66">
        <f t="shared" si="3"/>
        <v>21.176470588235293</v>
      </c>
    </row>
    <row r="15" spans="1:11">
      <c r="A15" t="s">
        <v>3014</v>
      </c>
      <c r="B15">
        <v>610</v>
      </c>
      <c r="C15">
        <v>1</v>
      </c>
      <c r="D15">
        <v>32</v>
      </c>
      <c r="E15">
        <v>17</v>
      </c>
      <c r="F15">
        <v>870</v>
      </c>
      <c r="H15" s="66">
        <f t="shared" si="0"/>
        <v>0.81967213114754101</v>
      </c>
      <c r="I15" s="66">
        <f t="shared" si="1"/>
        <v>26.229508196721312</v>
      </c>
      <c r="J15" s="66">
        <f t="shared" si="2"/>
        <v>713.11475409836066</v>
      </c>
      <c r="K15" s="66">
        <f t="shared" si="3"/>
        <v>25.081967213114751</v>
      </c>
    </row>
    <row r="16" spans="1:11">
      <c r="A16" t="s">
        <v>3015</v>
      </c>
      <c r="B16">
        <v>720</v>
      </c>
      <c r="C16">
        <v>1</v>
      </c>
      <c r="D16">
        <v>27</v>
      </c>
      <c r="E16">
        <v>13</v>
      </c>
      <c r="F16">
        <v>1130</v>
      </c>
      <c r="H16" s="66">
        <f t="shared" si="0"/>
        <v>0.69444444444444442</v>
      </c>
      <c r="I16" s="66">
        <f t="shared" si="1"/>
        <v>18.75</v>
      </c>
      <c r="J16" s="66">
        <f t="shared" si="2"/>
        <v>784.72222222222217</v>
      </c>
      <c r="K16" s="66">
        <f t="shared" si="3"/>
        <v>16.25</v>
      </c>
    </row>
    <row r="17" spans="1:11">
      <c r="A17" t="s">
        <v>3016</v>
      </c>
      <c r="B17">
        <v>710</v>
      </c>
      <c r="C17">
        <v>1</v>
      </c>
      <c r="D17">
        <v>23</v>
      </c>
      <c r="E17">
        <v>21</v>
      </c>
      <c r="F17">
        <v>760</v>
      </c>
      <c r="H17" s="66">
        <f t="shared" si="0"/>
        <v>0.70422535211267612</v>
      </c>
      <c r="I17" s="66">
        <f t="shared" si="1"/>
        <v>16.197183098591548</v>
      </c>
      <c r="J17" s="66">
        <f t="shared" si="2"/>
        <v>535.21126760563379</v>
      </c>
      <c r="K17" s="66">
        <f t="shared" si="3"/>
        <v>26.619718309859152</v>
      </c>
    </row>
    <row r="18" spans="1:11" ht="15" thickBot="1">
      <c r="A18" t="s">
        <v>3017</v>
      </c>
      <c r="B18">
        <v>650</v>
      </c>
      <c r="C18">
        <v>1</v>
      </c>
      <c r="D18">
        <v>30</v>
      </c>
      <c r="E18">
        <v>12</v>
      </c>
      <c r="F18">
        <v>950</v>
      </c>
      <c r="H18" s="66">
        <f t="shared" si="0"/>
        <v>0.76923076923076927</v>
      </c>
      <c r="I18" s="66">
        <f t="shared" si="1"/>
        <v>23.076923076923077</v>
      </c>
      <c r="J18" s="66">
        <f t="shared" si="2"/>
        <v>730.76923076923072</v>
      </c>
      <c r="K18" s="66">
        <f t="shared" si="3"/>
        <v>16.615384615384617</v>
      </c>
    </row>
    <row r="19" spans="1:11" ht="15" thickBot="1">
      <c r="A19" s="8" t="s">
        <v>2830</v>
      </c>
      <c r="H19" s="66"/>
      <c r="I19" s="66"/>
      <c r="J19" s="66"/>
      <c r="K19" s="66"/>
    </row>
    <row r="20" spans="1:11">
      <c r="A20" t="s">
        <v>2831</v>
      </c>
      <c r="B20">
        <v>860</v>
      </c>
      <c r="C20">
        <v>2</v>
      </c>
      <c r="D20">
        <v>32</v>
      </c>
      <c r="E20">
        <v>19</v>
      </c>
      <c r="F20">
        <v>1390</v>
      </c>
      <c r="H20" s="66">
        <f t="shared" si="0"/>
        <v>1.1627906976744187</v>
      </c>
      <c r="I20" s="66">
        <f t="shared" si="1"/>
        <v>18.604651162790699</v>
      </c>
      <c r="J20" s="66">
        <f t="shared" si="2"/>
        <v>808.1395348837209</v>
      </c>
      <c r="K20" s="66">
        <f t="shared" si="3"/>
        <v>19.883720930232556</v>
      </c>
    </row>
    <row r="21" spans="1:11">
      <c r="A21" t="s">
        <v>2832</v>
      </c>
      <c r="B21">
        <v>650</v>
      </c>
      <c r="C21">
        <v>2</v>
      </c>
      <c r="D21">
        <v>32</v>
      </c>
      <c r="E21">
        <v>9</v>
      </c>
      <c r="F21">
        <v>1610</v>
      </c>
      <c r="H21" s="66">
        <f t="shared" si="0"/>
        <v>1.5384615384615385</v>
      </c>
      <c r="I21" s="66">
        <f t="shared" si="1"/>
        <v>24.615384615384617</v>
      </c>
      <c r="J21" s="66">
        <f t="shared" si="2"/>
        <v>1238.4615384615386</v>
      </c>
      <c r="K21" s="66">
        <f t="shared" si="3"/>
        <v>12.461538461538462</v>
      </c>
    </row>
    <row r="22" spans="1:11">
      <c r="A22" t="s">
        <v>2833</v>
      </c>
      <c r="B22">
        <v>750</v>
      </c>
      <c r="C22">
        <v>1</v>
      </c>
      <c r="D22">
        <v>26</v>
      </c>
      <c r="E22">
        <v>17</v>
      </c>
      <c r="F22">
        <v>1160</v>
      </c>
      <c r="H22" s="66">
        <f t="shared" si="0"/>
        <v>0.66666666666666663</v>
      </c>
      <c r="I22" s="66">
        <f t="shared" si="1"/>
        <v>17.333333333333332</v>
      </c>
      <c r="J22" s="66">
        <f t="shared" si="2"/>
        <v>773.33333333333337</v>
      </c>
      <c r="K22" s="66">
        <f t="shared" si="3"/>
        <v>20.399999999999999</v>
      </c>
    </row>
    <row r="23" spans="1:11">
      <c r="A23" t="s">
        <v>2834</v>
      </c>
      <c r="B23">
        <v>650</v>
      </c>
      <c r="C23">
        <v>3</v>
      </c>
      <c r="D23">
        <v>25</v>
      </c>
      <c r="E23">
        <v>15</v>
      </c>
      <c r="F23">
        <v>1000</v>
      </c>
      <c r="H23" s="66">
        <f t="shared" si="0"/>
        <v>2.3076923076923079</v>
      </c>
      <c r="I23" s="66">
        <f t="shared" si="1"/>
        <v>19.230769230769234</v>
      </c>
      <c r="J23" s="66">
        <f t="shared" si="2"/>
        <v>769.23076923076928</v>
      </c>
      <c r="K23" s="66">
        <f t="shared" si="3"/>
        <v>20.76923076923077</v>
      </c>
    </row>
    <row r="24" spans="1:11" ht="15" thickBot="1">
      <c r="A24" t="s">
        <v>2835</v>
      </c>
      <c r="B24">
        <v>740</v>
      </c>
      <c r="C24">
        <v>3</v>
      </c>
      <c r="D24">
        <v>26</v>
      </c>
      <c r="E24">
        <v>16</v>
      </c>
      <c r="F24">
        <v>1090</v>
      </c>
      <c r="H24" s="66">
        <f t="shared" si="0"/>
        <v>2.0270270270270272</v>
      </c>
      <c r="I24" s="66">
        <f t="shared" si="1"/>
        <v>17.567567567567568</v>
      </c>
      <c r="J24" s="66">
        <f t="shared" si="2"/>
        <v>736.48648648648657</v>
      </c>
      <c r="K24" s="66">
        <f t="shared" si="3"/>
        <v>19.45945945945946</v>
      </c>
    </row>
    <row r="25" spans="1:11" ht="15" thickBot="1">
      <c r="A25" s="8" t="s">
        <v>2836</v>
      </c>
      <c r="H25" s="66"/>
      <c r="I25" s="66"/>
      <c r="J25" s="66"/>
      <c r="K25" s="66"/>
    </row>
    <row r="26" spans="1:11">
      <c r="A26" t="s">
        <v>2837</v>
      </c>
      <c r="B26">
        <v>140</v>
      </c>
      <c r="C26">
        <v>1</v>
      </c>
      <c r="D26">
        <v>6</v>
      </c>
      <c r="E26">
        <v>2</v>
      </c>
      <c r="F26">
        <v>320</v>
      </c>
      <c r="H26" s="66">
        <f t="shared" si="0"/>
        <v>3.5714285714285712</v>
      </c>
      <c r="I26" s="66">
        <f t="shared" si="1"/>
        <v>21.428571428571427</v>
      </c>
      <c r="J26" s="66">
        <f t="shared" si="2"/>
        <v>1142.8571428571429</v>
      </c>
      <c r="K26" s="66">
        <f t="shared" si="3"/>
        <v>12.857142857142856</v>
      </c>
    </row>
    <row r="27" spans="1:11">
      <c r="A27" t="s">
        <v>2838</v>
      </c>
      <c r="B27">
        <v>160</v>
      </c>
      <c r="C27">
        <v>1</v>
      </c>
      <c r="D27">
        <v>7</v>
      </c>
      <c r="E27">
        <v>3.5</v>
      </c>
      <c r="F27">
        <v>460</v>
      </c>
      <c r="H27" s="66">
        <f t="shared" si="0"/>
        <v>3.125</v>
      </c>
      <c r="I27" s="66">
        <f t="shared" si="1"/>
        <v>21.875</v>
      </c>
      <c r="J27" s="66">
        <f t="shared" si="2"/>
        <v>1437.5</v>
      </c>
      <c r="K27" s="66">
        <f t="shared" si="3"/>
        <v>19.6875</v>
      </c>
    </row>
    <row r="28" spans="1:11">
      <c r="A28" t="s">
        <v>2839</v>
      </c>
      <c r="B28">
        <v>140</v>
      </c>
      <c r="C28">
        <v>0</v>
      </c>
      <c r="D28">
        <v>6</v>
      </c>
      <c r="E28">
        <v>2</v>
      </c>
      <c r="F28">
        <v>250</v>
      </c>
      <c r="H28" s="66">
        <f t="shared" si="0"/>
        <v>0</v>
      </c>
      <c r="I28" s="66">
        <f t="shared" si="1"/>
        <v>21.428571428571427</v>
      </c>
      <c r="J28" s="66">
        <f t="shared" si="2"/>
        <v>892.85714285714289</v>
      </c>
      <c r="K28" s="66">
        <f t="shared" si="3"/>
        <v>12.857142857142856</v>
      </c>
    </row>
    <row r="29" spans="1:11">
      <c r="A29" t="s">
        <v>2840</v>
      </c>
      <c r="B29">
        <v>170</v>
      </c>
      <c r="C29">
        <v>0</v>
      </c>
      <c r="D29">
        <v>7</v>
      </c>
      <c r="E29">
        <v>3.5</v>
      </c>
      <c r="F29">
        <v>390</v>
      </c>
      <c r="H29" s="66">
        <f t="shared" si="0"/>
        <v>0</v>
      </c>
      <c r="I29" s="66">
        <f t="shared" si="1"/>
        <v>20.588235294117649</v>
      </c>
      <c r="J29" s="66">
        <f t="shared" si="2"/>
        <v>1147.0588235294117</v>
      </c>
      <c r="K29" s="66">
        <f t="shared" si="3"/>
        <v>18.529411764705884</v>
      </c>
    </row>
    <row r="30" spans="1:11">
      <c r="A30" t="s">
        <v>2841</v>
      </c>
      <c r="B30">
        <v>130</v>
      </c>
      <c r="C30">
        <v>0</v>
      </c>
      <c r="D30">
        <v>6</v>
      </c>
      <c r="E30">
        <v>2.5</v>
      </c>
      <c r="F30">
        <v>380</v>
      </c>
      <c r="H30" s="66">
        <f t="shared" si="0"/>
        <v>0</v>
      </c>
      <c r="I30" s="66">
        <f t="shared" si="1"/>
        <v>23.076923076923077</v>
      </c>
      <c r="J30" s="66">
        <f t="shared" si="2"/>
        <v>1461.5384615384614</v>
      </c>
      <c r="K30" s="66">
        <f t="shared" si="3"/>
        <v>17.307692307692307</v>
      </c>
    </row>
    <row r="31" spans="1:11">
      <c r="A31" t="s">
        <v>2842</v>
      </c>
      <c r="B31">
        <v>150</v>
      </c>
      <c r="C31">
        <v>0</v>
      </c>
      <c r="D31">
        <v>7</v>
      </c>
      <c r="E31">
        <v>3.5</v>
      </c>
      <c r="F31">
        <v>350</v>
      </c>
      <c r="H31" s="66">
        <f t="shared" si="0"/>
        <v>0</v>
      </c>
      <c r="I31" s="66">
        <f t="shared" si="1"/>
        <v>23.333333333333336</v>
      </c>
      <c r="J31" s="66">
        <f t="shared" si="2"/>
        <v>1166.6666666666667</v>
      </c>
      <c r="K31" s="66">
        <f t="shared" si="3"/>
        <v>21</v>
      </c>
    </row>
    <row r="32" spans="1:11">
      <c r="A32" t="s">
        <v>2843</v>
      </c>
      <c r="B32">
        <v>160</v>
      </c>
      <c r="C32">
        <v>0</v>
      </c>
      <c r="D32">
        <v>6</v>
      </c>
      <c r="E32">
        <v>2.5</v>
      </c>
      <c r="F32">
        <v>260</v>
      </c>
      <c r="H32" s="66">
        <f t="shared" si="0"/>
        <v>0</v>
      </c>
      <c r="I32" s="66">
        <f t="shared" si="1"/>
        <v>18.75</v>
      </c>
      <c r="J32" s="66">
        <f t="shared" si="2"/>
        <v>812.5</v>
      </c>
      <c r="K32" s="66">
        <f t="shared" si="3"/>
        <v>14.0625</v>
      </c>
    </row>
    <row r="33" spans="1:11">
      <c r="A33" t="s">
        <v>2844</v>
      </c>
      <c r="B33">
        <v>180</v>
      </c>
      <c r="C33">
        <v>0</v>
      </c>
      <c r="D33">
        <v>7</v>
      </c>
      <c r="E33">
        <v>4</v>
      </c>
      <c r="F33">
        <v>400</v>
      </c>
      <c r="H33" s="66">
        <f t="shared" si="0"/>
        <v>0</v>
      </c>
      <c r="I33" s="66">
        <f t="shared" si="1"/>
        <v>19.444444444444446</v>
      </c>
      <c r="J33" s="66">
        <f t="shared" si="2"/>
        <v>1111.1111111111111</v>
      </c>
      <c r="K33" s="66">
        <f t="shared" si="3"/>
        <v>20</v>
      </c>
    </row>
    <row r="34" spans="1:11">
      <c r="A34" t="s">
        <v>2845</v>
      </c>
      <c r="B34">
        <v>160</v>
      </c>
      <c r="C34">
        <v>0</v>
      </c>
      <c r="D34">
        <v>6</v>
      </c>
      <c r="E34">
        <v>2.5</v>
      </c>
      <c r="F34">
        <v>280</v>
      </c>
      <c r="H34" s="66">
        <f t="shared" si="0"/>
        <v>0</v>
      </c>
      <c r="I34" s="66">
        <f t="shared" si="1"/>
        <v>18.75</v>
      </c>
      <c r="J34" s="66">
        <f t="shared" si="2"/>
        <v>875</v>
      </c>
      <c r="K34" s="66">
        <f t="shared" si="3"/>
        <v>14.0625</v>
      </c>
    </row>
    <row r="35" spans="1:11">
      <c r="A35" t="s">
        <v>2846</v>
      </c>
      <c r="B35">
        <v>190</v>
      </c>
      <c r="C35">
        <v>0</v>
      </c>
      <c r="D35">
        <v>7</v>
      </c>
      <c r="E35">
        <v>4</v>
      </c>
      <c r="F35">
        <v>410</v>
      </c>
      <c r="H35" s="66">
        <f t="shared" si="0"/>
        <v>0</v>
      </c>
      <c r="I35" s="66">
        <f t="shared" si="1"/>
        <v>18.421052631578945</v>
      </c>
      <c r="J35" s="66">
        <f t="shared" si="2"/>
        <v>1078.9473684210527</v>
      </c>
      <c r="K35" s="66">
        <f t="shared" si="3"/>
        <v>18.947368421052634</v>
      </c>
    </row>
    <row r="36" spans="1:11">
      <c r="A36" t="s">
        <v>2847</v>
      </c>
      <c r="B36">
        <v>140</v>
      </c>
      <c r="C36">
        <v>1</v>
      </c>
      <c r="D36">
        <v>6</v>
      </c>
      <c r="E36">
        <v>2</v>
      </c>
      <c r="F36">
        <v>290</v>
      </c>
      <c r="H36" s="66">
        <f t="shared" si="0"/>
        <v>3.5714285714285712</v>
      </c>
      <c r="I36" s="66">
        <f t="shared" si="1"/>
        <v>21.428571428571427</v>
      </c>
      <c r="J36" s="66">
        <f t="shared" si="2"/>
        <v>1035.7142857142858</v>
      </c>
      <c r="K36" s="66">
        <f t="shared" si="3"/>
        <v>12.857142857142856</v>
      </c>
    </row>
    <row r="37" spans="1:11">
      <c r="A37" t="s">
        <v>2848</v>
      </c>
      <c r="B37">
        <v>160</v>
      </c>
      <c r="C37">
        <v>1</v>
      </c>
      <c r="D37">
        <v>7</v>
      </c>
      <c r="E37">
        <v>3.5</v>
      </c>
      <c r="F37">
        <v>430</v>
      </c>
      <c r="H37" s="66">
        <f t="shared" si="0"/>
        <v>3.125</v>
      </c>
      <c r="I37" s="66">
        <f t="shared" si="1"/>
        <v>21.875</v>
      </c>
      <c r="J37" s="66">
        <f t="shared" si="2"/>
        <v>1343.75</v>
      </c>
      <c r="K37" s="66">
        <f t="shared" si="3"/>
        <v>19.6875</v>
      </c>
    </row>
    <row r="38" spans="1:11">
      <c r="A38" t="s">
        <v>2849</v>
      </c>
      <c r="B38">
        <v>140</v>
      </c>
      <c r="C38">
        <v>1</v>
      </c>
      <c r="D38">
        <v>6</v>
      </c>
      <c r="E38">
        <v>2</v>
      </c>
      <c r="F38">
        <v>290</v>
      </c>
      <c r="H38" s="66">
        <f t="shared" si="0"/>
        <v>3.5714285714285712</v>
      </c>
      <c r="I38" s="66">
        <f t="shared" si="1"/>
        <v>21.428571428571427</v>
      </c>
      <c r="J38" s="66">
        <f t="shared" si="2"/>
        <v>1035.7142857142858</v>
      </c>
      <c r="K38" s="66">
        <f t="shared" si="3"/>
        <v>12.857142857142856</v>
      </c>
    </row>
    <row r="39" spans="1:11">
      <c r="A39" t="s">
        <v>2850</v>
      </c>
      <c r="B39">
        <v>160</v>
      </c>
      <c r="C39">
        <v>1</v>
      </c>
      <c r="D39">
        <v>7</v>
      </c>
      <c r="E39">
        <v>3.5</v>
      </c>
      <c r="F39">
        <v>420</v>
      </c>
      <c r="H39" s="66">
        <f t="shared" si="0"/>
        <v>3.125</v>
      </c>
      <c r="I39" s="66">
        <f t="shared" si="1"/>
        <v>21.875</v>
      </c>
      <c r="J39" s="66">
        <f t="shared" si="2"/>
        <v>1312.5</v>
      </c>
      <c r="K39" s="66">
        <f t="shared" si="3"/>
        <v>19.6875</v>
      </c>
    </row>
    <row r="40" spans="1:11">
      <c r="A40" t="s">
        <v>2851</v>
      </c>
      <c r="B40">
        <v>130</v>
      </c>
      <c r="C40">
        <v>0</v>
      </c>
      <c r="D40">
        <v>6</v>
      </c>
      <c r="E40">
        <v>2</v>
      </c>
      <c r="F40">
        <v>210</v>
      </c>
      <c r="H40" s="66">
        <f t="shared" si="0"/>
        <v>0</v>
      </c>
      <c r="I40" s="66">
        <f t="shared" si="1"/>
        <v>23.076923076923077</v>
      </c>
      <c r="J40" s="66">
        <f t="shared" si="2"/>
        <v>807.69230769230774</v>
      </c>
      <c r="K40" s="66">
        <f t="shared" si="3"/>
        <v>13.846153846153847</v>
      </c>
    </row>
    <row r="41" spans="1:11" ht="15" thickBot="1">
      <c r="A41" t="s">
        <v>2852</v>
      </c>
      <c r="B41">
        <v>150</v>
      </c>
      <c r="C41">
        <v>0</v>
      </c>
      <c r="D41">
        <v>7</v>
      </c>
      <c r="E41">
        <v>3.5</v>
      </c>
      <c r="F41">
        <v>340</v>
      </c>
      <c r="H41" s="66">
        <f t="shared" si="0"/>
        <v>0</v>
      </c>
      <c r="I41" s="66">
        <f t="shared" si="1"/>
        <v>23.333333333333336</v>
      </c>
      <c r="J41" s="66">
        <f t="shared" si="2"/>
        <v>1133.3333333333333</v>
      </c>
      <c r="K41" s="66">
        <f t="shared" si="3"/>
        <v>21</v>
      </c>
    </row>
    <row r="42" spans="1:11" ht="15" thickBot="1">
      <c r="A42" s="8" t="s">
        <v>2853</v>
      </c>
      <c r="H42" s="66"/>
      <c r="I42" s="66"/>
      <c r="J42" s="66"/>
      <c r="K42" s="66"/>
    </row>
    <row r="43" spans="1:11">
      <c r="A43" t="s">
        <v>2854</v>
      </c>
      <c r="B43">
        <v>420</v>
      </c>
      <c r="C43">
        <v>2</v>
      </c>
      <c r="D43">
        <v>22</v>
      </c>
      <c r="E43">
        <v>2.5</v>
      </c>
      <c r="F43">
        <v>1410</v>
      </c>
      <c r="H43" s="66">
        <f t="shared" si="0"/>
        <v>2.3809523809523814</v>
      </c>
      <c r="I43" s="66">
        <f t="shared" si="1"/>
        <v>26.19047619047619</v>
      </c>
      <c r="J43" s="66">
        <f t="shared" si="2"/>
        <v>1678.5714285714287</v>
      </c>
      <c r="K43" s="66">
        <f t="shared" si="3"/>
        <v>5.3571428571428568</v>
      </c>
    </row>
    <row r="44" spans="1:11">
      <c r="A44" t="s">
        <v>3231</v>
      </c>
      <c r="B44">
        <v>400</v>
      </c>
      <c r="C44">
        <v>1</v>
      </c>
      <c r="D44">
        <v>25</v>
      </c>
      <c r="E44">
        <v>2</v>
      </c>
      <c r="F44">
        <v>980</v>
      </c>
      <c r="H44" s="66">
        <f t="shared" si="0"/>
        <v>1.25</v>
      </c>
      <c r="I44" s="66">
        <f t="shared" si="1"/>
        <v>31.25</v>
      </c>
      <c r="J44" s="66">
        <f t="shared" si="2"/>
        <v>1225</v>
      </c>
      <c r="K44" s="66">
        <f t="shared" si="3"/>
        <v>4.5</v>
      </c>
    </row>
    <row r="45" spans="1:11">
      <c r="A45" t="s">
        <v>2855</v>
      </c>
      <c r="B45">
        <v>520</v>
      </c>
      <c r="C45">
        <v>2</v>
      </c>
      <c r="D45">
        <v>31</v>
      </c>
      <c r="E45">
        <v>6</v>
      </c>
      <c r="F45">
        <v>1400</v>
      </c>
      <c r="H45" s="66">
        <f t="shared" si="0"/>
        <v>1.9230769230769231</v>
      </c>
      <c r="I45" s="66">
        <f t="shared" si="1"/>
        <v>29.80769230769231</v>
      </c>
      <c r="J45" s="66">
        <f t="shared" si="2"/>
        <v>1346.1538461538462</v>
      </c>
      <c r="K45" s="66">
        <f t="shared" si="3"/>
        <v>10.384615384615385</v>
      </c>
    </row>
    <row r="46" spans="1:11">
      <c r="A46" t="s">
        <v>2856</v>
      </c>
      <c r="B46">
        <v>580</v>
      </c>
      <c r="C46">
        <v>6</v>
      </c>
      <c r="D46">
        <v>29</v>
      </c>
      <c r="E46">
        <v>6</v>
      </c>
      <c r="F46">
        <v>1440</v>
      </c>
      <c r="H46" s="66">
        <f t="shared" si="0"/>
        <v>5.1724137931034484</v>
      </c>
      <c r="I46" s="66">
        <f t="shared" si="1"/>
        <v>25</v>
      </c>
      <c r="J46" s="66">
        <f t="shared" si="2"/>
        <v>1241.3793103448277</v>
      </c>
      <c r="K46" s="66">
        <f t="shared" si="3"/>
        <v>9.3103448275862082</v>
      </c>
    </row>
    <row r="47" spans="1:11">
      <c r="A47" t="s">
        <v>2857</v>
      </c>
      <c r="B47">
        <v>490</v>
      </c>
      <c r="C47">
        <v>2</v>
      </c>
      <c r="D47">
        <v>24</v>
      </c>
      <c r="E47">
        <v>3.5</v>
      </c>
      <c r="F47">
        <v>1220</v>
      </c>
      <c r="H47" s="66">
        <f t="shared" si="0"/>
        <v>2.0408163265306123</v>
      </c>
      <c r="I47" s="66">
        <f t="shared" si="1"/>
        <v>24.489795918367346</v>
      </c>
      <c r="J47" s="66">
        <f t="shared" si="2"/>
        <v>1244.8979591836735</v>
      </c>
      <c r="K47" s="66">
        <f t="shared" si="3"/>
        <v>6.4285714285714279</v>
      </c>
    </row>
    <row r="48" spans="1:11">
      <c r="A48" t="s">
        <v>2858</v>
      </c>
      <c r="B48">
        <v>420</v>
      </c>
      <c r="C48">
        <v>2</v>
      </c>
      <c r="D48">
        <v>24</v>
      </c>
      <c r="E48">
        <v>3.5</v>
      </c>
      <c r="F48">
        <v>1270</v>
      </c>
      <c r="H48" s="66">
        <f t="shared" si="0"/>
        <v>2.3809523809523814</v>
      </c>
      <c r="I48" s="66">
        <f t="shared" si="1"/>
        <v>28.571428571428569</v>
      </c>
      <c r="J48" s="66">
        <f t="shared" si="2"/>
        <v>1511.9047619047619</v>
      </c>
      <c r="K48" s="66">
        <f t="shared" si="3"/>
        <v>7.5</v>
      </c>
    </row>
    <row r="49" spans="1:11">
      <c r="A49" t="s">
        <v>2859</v>
      </c>
      <c r="B49">
        <v>370</v>
      </c>
      <c r="C49">
        <v>2</v>
      </c>
      <c r="D49">
        <v>21</v>
      </c>
      <c r="E49">
        <v>3</v>
      </c>
      <c r="F49">
        <v>920</v>
      </c>
      <c r="H49" s="66">
        <f t="shared" si="0"/>
        <v>2.7027027027027026</v>
      </c>
      <c r="I49" s="66">
        <f t="shared" si="1"/>
        <v>28.378378378378379</v>
      </c>
      <c r="J49" s="66">
        <f t="shared" si="2"/>
        <v>1243.2432432432431</v>
      </c>
      <c r="K49" s="66">
        <f t="shared" si="3"/>
        <v>7.2972972972972974</v>
      </c>
    </row>
    <row r="50" spans="1:11">
      <c r="A50" t="s">
        <v>2860</v>
      </c>
      <c r="B50">
        <v>400</v>
      </c>
      <c r="C50">
        <v>1</v>
      </c>
      <c r="D50">
        <v>14</v>
      </c>
      <c r="E50">
        <v>9</v>
      </c>
      <c r="F50">
        <v>1200</v>
      </c>
      <c r="H50" s="66">
        <f t="shared" si="0"/>
        <v>1.25</v>
      </c>
      <c r="I50" s="66">
        <f t="shared" si="1"/>
        <v>17.5</v>
      </c>
      <c r="J50" s="66">
        <f t="shared" si="2"/>
        <v>1500</v>
      </c>
      <c r="K50" s="66">
        <f t="shared" si="3"/>
        <v>20.25</v>
      </c>
    </row>
    <row r="51" spans="1:11">
      <c r="A51" t="s">
        <v>2861</v>
      </c>
      <c r="B51">
        <v>460</v>
      </c>
      <c r="C51">
        <v>1</v>
      </c>
      <c r="D51">
        <v>17</v>
      </c>
      <c r="E51">
        <v>11</v>
      </c>
      <c r="F51">
        <v>1330</v>
      </c>
      <c r="H51" s="66">
        <f t="shared" si="0"/>
        <v>1.0869565217391304</v>
      </c>
      <c r="I51" s="66">
        <f t="shared" si="1"/>
        <v>18.478260869565219</v>
      </c>
      <c r="J51" s="66">
        <f t="shared" si="2"/>
        <v>1445.6521739130435</v>
      </c>
      <c r="K51" s="66">
        <f t="shared" si="3"/>
        <v>21.521739130434785</v>
      </c>
    </row>
    <row r="52" spans="1:11">
      <c r="A52" t="s">
        <v>2862</v>
      </c>
      <c r="B52">
        <v>400</v>
      </c>
      <c r="C52">
        <v>2</v>
      </c>
      <c r="D52">
        <v>14</v>
      </c>
      <c r="E52">
        <v>5</v>
      </c>
      <c r="F52">
        <v>950</v>
      </c>
      <c r="H52" s="66">
        <f t="shared" si="0"/>
        <v>2.5</v>
      </c>
      <c r="I52" s="66">
        <f t="shared" si="1"/>
        <v>17.5</v>
      </c>
      <c r="J52" s="66">
        <f t="shared" si="2"/>
        <v>1187.5</v>
      </c>
      <c r="K52" s="66">
        <f t="shared" si="3"/>
        <v>11.25</v>
      </c>
    </row>
    <row r="53" spans="1:11">
      <c r="A53" t="s">
        <v>2863</v>
      </c>
      <c r="B53">
        <v>830</v>
      </c>
      <c r="C53">
        <v>5</v>
      </c>
      <c r="D53">
        <v>25</v>
      </c>
      <c r="E53">
        <v>9</v>
      </c>
      <c r="F53">
        <v>600</v>
      </c>
      <c r="H53" s="66">
        <f t="shared" si="0"/>
        <v>3.0120481927710845</v>
      </c>
      <c r="I53" s="66">
        <f t="shared" si="1"/>
        <v>15.060240963855422</v>
      </c>
      <c r="J53" s="66">
        <f t="shared" si="2"/>
        <v>361.4457831325301</v>
      </c>
      <c r="K53" s="66">
        <f t="shared" si="3"/>
        <v>9.7590361445783138</v>
      </c>
    </row>
    <row r="54" spans="1:11" ht="15" thickBot="1">
      <c r="A54" t="s">
        <v>2864</v>
      </c>
      <c r="B54">
        <v>450</v>
      </c>
      <c r="C54">
        <v>3</v>
      </c>
      <c r="D54">
        <v>21</v>
      </c>
      <c r="E54">
        <v>3.5</v>
      </c>
      <c r="F54">
        <v>590</v>
      </c>
      <c r="H54" s="66">
        <f t="shared" si="0"/>
        <v>3.3333333333333335</v>
      </c>
      <c r="I54" s="66">
        <f t="shared" si="1"/>
        <v>23.333333333333336</v>
      </c>
      <c r="J54" s="66">
        <f t="shared" si="2"/>
        <v>655.55555555555554</v>
      </c>
      <c r="K54" s="66">
        <f t="shared" si="3"/>
        <v>7.0000000000000009</v>
      </c>
    </row>
    <row r="55" spans="1:11" ht="15" thickBot="1">
      <c r="A55" s="8" t="s">
        <v>2865</v>
      </c>
      <c r="H55" s="66"/>
      <c r="I55" s="66"/>
      <c r="J55" s="66"/>
      <c r="K55" s="66"/>
    </row>
    <row r="56" spans="1:11">
      <c r="A56" t="s">
        <v>2866</v>
      </c>
      <c r="B56">
        <v>830</v>
      </c>
      <c r="C56">
        <v>12</v>
      </c>
      <c r="D56">
        <v>33</v>
      </c>
      <c r="E56">
        <v>18</v>
      </c>
      <c r="F56">
        <v>1490</v>
      </c>
      <c r="H56" s="66">
        <f t="shared" si="0"/>
        <v>7.2289156626506026</v>
      </c>
      <c r="I56" s="66">
        <f t="shared" si="1"/>
        <v>19.879518072289155</v>
      </c>
      <c r="J56" s="66">
        <f t="shared" si="2"/>
        <v>897.59036144578306</v>
      </c>
      <c r="K56" s="66">
        <f t="shared" si="3"/>
        <v>19.518072289156628</v>
      </c>
    </row>
    <row r="57" spans="1:11">
      <c r="A57" t="s">
        <v>2867</v>
      </c>
      <c r="B57">
        <v>1170</v>
      </c>
      <c r="C57">
        <v>14</v>
      </c>
      <c r="D57">
        <v>53</v>
      </c>
      <c r="E57">
        <v>33</v>
      </c>
      <c r="F57">
        <v>2030</v>
      </c>
      <c r="H57" s="66">
        <f t="shared" si="0"/>
        <v>5.982905982905983</v>
      </c>
      <c r="I57" s="66">
        <f t="shared" si="1"/>
        <v>22.649572649572647</v>
      </c>
      <c r="J57" s="66">
        <f t="shared" si="2"/>
        <v>867.52136752136755</v>
      </c>
      <c r="K57" s="66">
        <f t="shared" si="3"/>
        <v>25.384615384615383</v>
      </c>
    </row>
    <row r="58" spans="1:11">
      <c r="A58" t="s">
        <v>2868</v>
      </c>
      <c r="B58">
        <v>860</v>
      </c>
      <c r="C58">
        <v>6</v>
      </c>
      <c r="D58">
        <v>27</v>
      </c>
      <c r="E58">
        <v>18</v>
      </c>
      <c r="F58">
        <v>1210</v>
      </c>
      <c r="H58" s="66">
        <f t="shared" si="0"/>
        <v>3.4883720930232558</v>
      </c>
      <c r="I58" s="66">
        <f t="shared" si="1"/>
        <v>15.697674418604652</v>
      </c>
      <c r="J58" s="66">
        <f t="shared" si="2"/>
        <v>703.48837209302326</v>
      </c>
      <c r="K58" s="66">
        <f t="shared" si="3"/>
        <v>18.837209302325579</v>
      </c>
    </row>
    <row r="59" spans="1:11">
      <c r="A59" t="s">
        <v>2869</v>
      </c>
      <c r="B59">
        <v>1080</v>
      </c>
      <c r="C59">
        <v>6</v>
      </c>
      <c r="D59">
        <v>44</v>
      </c>
      <c r="E59">
        <v>27</v>
      </c>
      <c r="F59">
        <v>1500</v>
      </c>
      <c r="H59" s="66">
        <f t="shared" si="0"/>
        <v>2.7777777777777777</v>
      </c>
      <c r="I59" s="66">
        <f t="shared" si="1"/>
        <v>20.370370370370374</v>
      </c>
      <c r="J59" s="66">
        <f t="shared" si="2"/>
        <v>694.44444444444446</v>
      </c>
      <c r="K59" s="66">
        <f t="shared" si="3"/>
        <v>22.5</v>
      </c>
    </row>
    <row r="60" spans="1:11">
      <c r="A60" t="s">
        <v>3262</v>
      </c>
      <c r="B60">
        <v>880</v>
      </c>
      <c r="C60">
        <v>19</v>
      </c>
      <c r="D60">
        <v>40</v>
      </c>
      <c r="E60">
        <v>23</v>
      </c>
      <c r="F60">
        <v>2030</v>
      </c>
      <c r="H60" s="66">
        <f t="shared" si="0"/>
        <v>10.795454545454545</v>
      </c>
      <c r="I60" s="66">
        <f t="shared" si="1"/>
        <v>22.727272727272727</v>
      </c>
      <c r="J60" s="66">
        <f t="shared" si="2"/>
        <v>1153.4090909090908</v>
      </c>
      <c r="K60" s="66">
        <f t="shared" si="3"/>
        <v>23.522727272727273</v>
      </c>
    </row>
    <row r="61" spans="1:11">
      <c r="A61" t="s">
        <v>3263</v>
      </c>
      <c r="B61">
        <v>440</v>
      </c>
      <c r="C61">
        <v>10</v>
      </c>
      <c r="D61">
        <v>20</v>
      </c>
      <c r="E61">
        <v>12</v>
      </c>
      <c r="F61">
        <v>1010</v>
      </c>
      <c r="H61" s="66">
        <f t="shared" si="0"/>
        <v>11.363636363636363</v>
      </c>
      <c r="I61" s="66">
        <f t="shared" si="1"/>
        <v>22.727272727272727</v>
      </c>
      <c r="J61" s="66">
        <f t="shared" si="2"/>
        <v>1147.7272727272727</v>
      </c>
      <c r="K61" s="66">
        <f t="shared" si="3"/>
        <v>24.545454545454547</v>
      </c>
    </row>
    <row r="62" spans="1:11">
      <c r="A62" t="s">
        <v>2870</v>
      </c>
      <c r="B62">
        <v>1220</v>
      </c>
      <c r="C62">
        <v>20</v>
      </c>
      <c r="D62">
        <v>61</v>
      </c>
      <c r="E62">
        <v>39</v>
      </c>
      <c r="F62">
        <v>2560</v>
      </c>
      <c r="H62" s="66">
        <f t="shared" si="0"/>
        <v>8.1967213114754109</v>
      </c>
      <c r="I62" s="66">
        <f t="shared" si="1"/>
        <v>25</v>
      </c>
      <c r="J62" s="66">
        <f t="shared" si="2"/>
        <v>1049.1803278688526</v>
      </c>
      <c r="K62" s="66">
        <f t="shared" si="3"/>
        <v>28.770491803278688</v>
      </c>
    </row>
    <row r="63" spans="1:11" ht="15" thickBot="1">
      <c r="A63" t="s">
        <v>2871</v>
      </c>
      <c r="B63">
        <v>610</v>
      </c>
      <c r="C63">
        <v>10</v>
      </c>
      <c r="D63">
        <v>31</v>
      </c>
      <c r="E63">
        <v>19</v>
      </c>
      <c r="F63">
        <v>1280</v>
      </c>
      <c r="H63" s="66">
        <f t="shared" si="0"/>
        <v>8.1967213114754109</v>
      </c>
      <c r="I63" s="66">
        <f t="shared" si="1"/>
        <v>25.409836065573771</v>
      </c>
      <c r="J63" s="66">
        <f t="shared" si="2"/>
        <v>1049.1803278688526</v>
      </c>
      <c r="K63" s="66">
        <f t="shared" si="3"/>
        <v>28.032786885245901</v>
      </c>
    </row>
    <row r="64" spans="1:11" ht="15" thickBot="1">
      <c r="A64" s="8" t="s">
        <v>2872</v>
      </c>
      <c r="H64" s="66"/>
      <c r="I64" s="66"/>
      <c r="J64" s="66"/>
      <c r="K64" s="66"/>
    </row>
    <row r="65" spans="1:11">
      <c r="A65" t="s">
        <v>3256</v>
      </c>
      <c r="B65">
        <v>90</v>
      </c>
      <c r="C65">
        <v>1</v>
      </c>
      <c r="D65">
        <v>0</v>
      </c>
      <c r="E65">
        <v>0</v>
      </c>
      <c r="F65">
        <v>0</v>
      </c>
      <c r="H65" s="66">
        <f t="shared" si="0"/>
        <v>5.5555555555555554</v>
      </c>
      <c r="I65" s="66">
        <f t="shared" si="1"/>
        <v>0</v>
      </c>
      <c r="J65" s="66">
        <f t="shared" si="2"/>
        <v>0</v>
      </c>
      <c r="K65" s="66">
        <f t="shared" si="3"/>
        <v>0</v>
      </c>
    </row>
    <row r="66" spans="1:11">
      <c r="A66" t="s">
        <v>2873</v>
      </c>
      <c r="B66">
        <v>810</v>
      </c>
      <c r="C66">
        <v>8</v>
      </c>
      <c r="D66">
        <v>12</v>
      </c>
      <c r="E66">
        <v>11</v>
      </c>
      <c r="F66">
        <v>1270</v>
      </c>
      <c r="H66" s="66">
        <f t="shared" si="0"/>
        <v>4.9382716049382713</v>
      </c>
      <c r="I66" s="66">
        <f t="shared" si="1"/>
        <v>7.4074074074074074</v>
      </c>
      <c r="J66" s="66">
        <f t="shared" si="2"/>
        <v>783.95061728395069</v>
      </c>
      <c r="K66" s="66">
        <f t="shared" si="3"/>
        <v>12.222222222222221</v>
      </c>
    </row>
    <row r="67" spans="1:11">
      <c r="A67" t="s">
        <v>2874</v>
      </c>
      <c r="B67">
        <v>610</v>
      </c>
      <c r="C67">
        <v>6</v>
      </c>
      <c r="D67">
        <v>10</v>
      </c>
      <c r="E67">
        <v>9</v>
      </c>
      <c r="F67">
        <v>1210</v>
      </c>
      <c r="H67" s="66">
        <f t="shared" si="0"/>
        <v>4.918032786885246</v>
      </c>
      <c r="I67" s="66">
        <f t="shared" si="1"/>
        <v>8.1967213114754109</v>
      </c>
      <c r="J67" s="66">
        <f t="shared" si="2"/>
        <v>991.80327868852453</v>
      </c>
      <c r="K67" s="66">
        <f t="shared" si="3"/>
        <v>13.278688524590162</v>
      </c>
    </row>
    <row r="68" spans="1:11">
      <c r="A68" t="s">
        <v>2875</v>
      </c>
      <c r="B68">
        <v>330</v>
      </c>
      <c r="C68">
        <v>3</v>
      </c>
      <c r="D68">
        <v>5</v>
      </c>
      <c r="E68">
        <v>5</v>
      </c>
      <c r="F68">
        <v>610</v>
      </c>
      <c r="H68" s="66">
        <f t="shared" si="0"/>
        <v>4.545454545454545</v>
      </c>
      <c r="I68" s="66">
        <f t="shared" si="1"/>
        <v>7.5757575757575761</v>
      </c>
      <c r="J68" s="66">
        <f t="shared" si="2"/>
        <v>924.24242424242425</v>
      </c>
      <c r="K68" s="66">
        <f t="shared" si="3"/>
        <v>13.636363636363635</v>
      </c>
    </row>
    <row r="69" spans="1:11">
      <c r="A69" t="s">
        <v>2876</v>
      </c>
      <c r="B69">
        <v>1170</v>
      </c>
      <c r="C69">
        <v>14</v>
      </c>
      <c r="D69">
        <v>26</v>
      </c>
      <c r="E69">
        <v>22</v>
      </c>
      <c r="F69">
        <v>2150</v>
      </c>
      <c r="H69" s="66">
        <f t="shared" si="0"/>
        <v>5.982905982905983</v>
      </c>
      <c r="I69" s="66">
        <f t="shared" si="1"/>
        <v>11.111111111111111</v>
      </c>
      <c r="J69" s="66">
        <f t="shared" si="2"/>
        <v>918.80341880341871</v>
      </c>
      <c r="K69" s="66">
        <f t="shared" si="3"/>
        <v>16.923076923076923</v>
      </c>
    </row>
    <row r="70" spans="1:11">
      <c r="A70" t="s">
        <v>2877</v>
      </c>
      <c r="B70">
        <v>790</v>
      </c>
      <c r="C70">
        <v>9</v>
      </c>
      <c r="D70">
        <v>17</v>
      </c>
      <c r="E70">
        <v>15</v>
      </c>
      <c r="F70">
        <v>1650</v>
      </c>
      <c r="H70" s="66">
        <f t="shared" ref="H70:H133" si="4">C70/B70*500</f>
        <v>5.6962025316455698</v>
      </c>
      <c r="I70" s="66">
        <f t="shared" ref="I70:I133" si="5">D70/B70*500</f>
        <v>10.759493670886076</v>
      </c>
      <c r="J70" s="66">
        <f t="shared" ref="J70:J133" si="6">F70/B70*500</f>
        <v>1044.3037974683543</v>
      </c>
      <c r="K70" s="66">
        <f t="shared" ref="K70:K133" si="7">(E70*9)/B70*100</f>
        <v>17.088607594936708</v>
      </c>
    </row>
    <row r="71" spans="1:11">
      <c r="A71" t="s">
        <v>2878</v>
      </c>
      <c r="B71">
        <v>450</v>
      </c>
      <c r="C71">
        <v>5</v>
      </c>
      <c r="D71">
        <v>10</v>
      </c>
      <c r="E71">
        <v>9</v>
      </c>
      <c r="F71">
        <v>910</v>
      </c>
      <c r="H71" s="66">
        <f t="shared" si="4"/>
        <v>5.5555555555555554</v>
      </c>
      <c r="I71" s="66">
        <f t="shared" si="5"/>
        <v>11.111111111111111</v>
      </c>
      <c r="J71" s="66">
        <f t="shared" si="6"/>
        <v>1011.1111111111111</v>
      </c>
      <c r="K71" s="66">
        <f t="shared" si="7"/>
        <v>18</v>
      </c>
    </row>
    <row r="72" spans="1:11">
      <c r="A72" t="s">
        <v>2879</v>
      </c>
      <c r="B72">
        <v>870</v>
      </c>
      <c r="C72">
        <v>8</v>
      </c>
      <c r="D72">
        <v>16</v>
      </c>
      <c r="E72">
        <v>12</v>
      </c>
      <c r="F72">
        <v>1470</v>
      </c>
      <c r="H72" s="66">
        <f t="shared" si="4"/>
        <v>4.5977011494252871</v>
      </c>
      <c r="I72" s="66">
        <f t="shared" si="5"/>
        <v>9.1954022988505741</v>
      </c>
      <c r="J72" s="66">
        <f t="shared" si="6"/>
        <v>844.82758620689663</v>
      </c>
      <c r="K72" s="66">
        <f t="shared" si="7"/>
        <v>12.413793103448276</v>
      </c>
    </row>
    <row r="73" spans="1:11">
      <c r="A73" t="s">
        <v>2880</v>
      </c>
      <c r="B73">
        <v>670</v>
      </c>
      <c r="C73">
        <v>6</v>
      </c>
      <c r="D73">
        <v>14</v>
      </c>
      <c r="E73">
        <v>11</v>
      </c>
      <c r="F73">
        <v>1410</v>
      </c>
      <c r="H73" s="66">
        <f t="shared" si="4"/>
        <v>4.477611940298508</v>
      </c>
      <c r="I73" s="66">
        <f t="shared" si="5"/>
        <v>10.447761194029852</v>
      </c>
      <c r="J73" s="66">
        <f t="shared" si="6"/>
        <v>1052.2388059701493</v>
      </c>
      <c r="K73" s="66">
        <f t="shared" si="7"/>
        <v>14.776119402985074</v>
      </c>
    </row>
    <row r="74" spans="1:11">
      <c r="A74" t="s">
        <v>2881</v>
      </c>
      <c r="B74">
        <v>360</v>
      </c>
      <c r="C74">
        <v>3</v>
      </c>
      <c r="D74">
        <v>7</v>
      </c>
      <c r="E74">
        <v>6</v>
      </c>
      <c r="F74">
        <v>710</v>
      </c>
      <c r="H74" s="66">
        <f t="shared" si="4"/>
        <v>4.166666666666667</v>
      </c>
      <c r="I74" s="66">
        <f t="shared" si="5"/>
        <v>9.7222222222222232</v>
      </c>
      <c r="J74" s="66">
        <f t="shared" si="6"/>
        <v>986.1111111111112</v>
      </c>
      <c r="K74" s="66">
        <f t="shared" si="7"/>
        <v>15</v>
      </c>
    </row>
    <row r="75" spans="1:11">
      <c r="A75" t="s">
        <v>3247</v>
      </c>
      <c r="B75">
        <v>640</v>
      </c>
      <c r="C75">
        <v>8</v>
      </c>
      <c r="D75">
        <v>7</v>
      </c>
      <c r="E75">
        <v>6</v>
      </c>
      <c r="F75">
        <v>210</v>
      </c>
      <c r="H75" s="66">
        <f t="shared" si="4"/>
        <v>6.25</v>
      </c>
      <c r="I75" s="66">
        <f t="shared" si="5"/>
        <v>5.46875</v>
      </c>
      <c r="J75" s="66">
        <f t="shared" si="6"/>
        <v>164.0625</v>
      </c>
      <c r="K75" s="66">
        <f t="shared" si="7"/>
        <v>8.4375</v>
      </c>
    </row>
    <row r="76" spans="1:11">
      <c r="A76" t="s">
        <v>3246</v>
      </c>
      <c r="B76">
        <v>440</v>
      </c>
      <c r="C76">
        <v>6</v>
      </c>
      <c r="D76">
        <v>5</v>
      </c>
      <c r="E76">
        <v>4</v>
      </c>
      <c r="F76">
        <v>140</v>
      </c>
      <c r="H76" s="66">
        <f t="shared" si="4"/>
        <v>6.8181818181818175</v>
      </c>
      <c r="I76" s="66">
        <f t="shared" si="5"/>
        <v>5.6818181818181817</v>
      </c>
      <c r="J76" s="66">
        <f t="shared" si="6"/>
        <v>159.09090909090909</v>
      </c>
      <c r="K76" s="66">
        <f t="shared" si="7"/>
        <v>8.1818181818181817</v>
      </c>
    </row>
    <row r="77" spans="1:11">
      <c r="A77" t="s">
        <v>2882</v>
      </c>
      <c r="B77">
        <v>240</v>
      </c>
      <c r="C77">
        <v>3</v>
      </c>
      <c r="D77">
        <v>2</v>
      </c>
      <c r="E77">
        <v>2</v>
      </c>
      <c r="F77">
        <v>80</v>
      </c>
      <c r="H77" s="66">
        <f t="shared" si="4"/>
        <v>6.25</v>
      </c>
      <c r="I77" s="66">
        <f t="shared" si="5"/>
        <v>4.166666666666667</v>
      </c>
      <c r="J77" s="66">
        <f t="shared" si="6"/>
        <v>166.66666666666666</v>
      </c>
      <c r="K77" s="66">
        <f t="shared" si="7"/>
        <v>7.5</v>
      </c>
    </row>
    <row r="78" spans="1:11">
      <c r="A78" t="s">
        <v>2883</v>
      </c>
      <c r="B78">
        <v>790</v>
      </c>
      <c r="C78">
        <v>6</v>
      </c>
      <c r="D78">
        <v>11</v>
      </c>
      <c r="E78">
        <v>22</v>
      </c>
      <c r="F78">
        <v>1350</v>
      </c>
      <c r="H78" s="66">
        <f t="shared" si="4"/>
        <v>3.7974683544303796</v>
      </c>
      <c r="I78" s="66">
        <f t="shared" si="5"/>
        <v>6.962025316455696</v>
      </c>
      <c r="J78" s="66">
        <f t="shared" si="6"/>
        <v>854.43037974683546</v>
      </c>
      <c r="K78" s="66">
        <f t="shared" si="7"/>
        <v>25.063291139240505</v>
      </c>
    </row>
    <row r="79" spans="1:11">
      <c r="A79" t="s">
        <v>2884</v>
      </c>
      <c r="B79">
        <v>400</v>
      </c>
      <c r="C79">
        <v>3</v>
      </c>
      <c r="D79">
        <v>6</v>
      </c>
      <c r="E79">
        <v>11</v>
      </c>
      <c r="F79">
        <v>680</v>
      </c>
      <c r="H79" s="66">
        <f t="shared" si="4"/>
        <v>3.75</v>
      </c>
      <c r="I79" s="66">
        <f t="shared" si="5"/>
        <v>7.5</v>
      </c>
      <c r="J79" s="66">
        <f t="shared" si="6"/>
        <v>850</v>
      </c>
      <c r="K79" s="66">
        <f t="shared" si="7"/>
        <v>24.75</v>
      </c>
    </row>
    <row r="80" spans="1:11">
      <c r="A80" t="s">
        <v>2885</v>
      </c>
      <c r="B80">
        <v>290</v>
      </c>
      <c r="C80">
        <v>8</v>
      </c>
      <c r="D80">
        <v>9</v>
      </c>
      <c r="E80">
        <v>0</v>
      </c>
      <c r="F80">
        <v>970</v>
      </c>
      <c r="H80" s="66">
        <f t="shared" si="4"/>
        <v>13.793103448275861</v>
      </c>
      <c r="I80" s="66">
        <f t="shared" si="5"/>
        <v>15.517241379310345</v>
      </c>
      <c r="J80" s="66">
        <f t="shared" si="6"/>
        <v>1672.4137931034481</v>
      </c>
      <c r="K80" s="66">
        <f t="shared" si="7"/>
        <v>0</v>
      </c>
    </row>
    <row r="81" spans="1:11">
      <c r="A81" t="s">
        <v>2886</v>
      </c>
      <c r="B81">
        <v>45</v>
      </c>
      <c r="C81">
        <v>1</v>
      </c>
      <c r="D81">
        <v>2</v>
      </c>
      <c r="E81">
        <v>0</v>
      </c>
      <c r="F81">
        <v>105</v>
      </c>
      <c r="H81" s="66">
        <f t="shared" si="4"/>
        <v>11.111111111111111</v>
      </c>
      <c r="I81" s="66">
        <f t="shared" si="5"/>
        <v>22.222222222222221</v>
      </c>
      <c r="J81" s="66">
        <f t="shared" si="6"/>
        <v>1166.6666666666667</v>
      </c>
      <c r="K81" s="66">
        <f t="shared" si="7"/>
        <v>0</v>
      </c>
    </row>
    <row r="82" spans="1:11">
      <c r="A82" t="s">
        <v>2887</v>
      </c>
      <c r="B82">
        <v>150</v>
      </c>
      <c r="C82">
        <v>0</v>
      </c>
      <c r="D82">
        <v>14</v>
      </c>
      <c r="E82">
        <v>4</v>
      </c>
      <c r="F82">
        <v>230</v>
      </c>
      <c r="H82" s="66">
        <f t="shared" si="4"/>
        <v>0</v>
      </c>
      <c r="I82" s="66">
        <f t="shared" si="5"/>
        <v>46.666666666666671</v>
      </c>
      <c r="J82" s="66">
        <f t="shared" si="6"/>
        <v>766.66666666666674</v>
      </c>
      <c r="K82" s="66">
        <f t="shared" si="7"/>
        <v>24</v>
      </c>
    </row>
    <row r="83" spans="1:11">
      <c r="A83" t="s">
        <v>2764</v>
      </c>
      <c r="B83">
        <v>140</v>
      </c>
      <c r="C83">
        <v>1</v>
      </c>
      <c r="D83">
        <v>1</v>
      </c>
      <c r="E83">
        <v>1.5</v>
      </c>
      <c r="F83">
        <v>190</v>
      </c>
      <c r="H83" s="66">
        <f t="shared" si="4"/>
        <v>3.5714285714285712</v>
      </c>
      <c r="I83" s="66">
        <f t="shared" si="5"/>
        <v>3.5714285714285712</v>
      </c>
      <c r="J83" s="66">
        <f t="shared" si="6"/>
        <v>678.57142857142856</v>
      </c>
      <c r="K83" s="66">
        <f t="shared" si="7"/>
        <v>9.6428571428571441</v>
      </c>
    </row>
    <row r="84" spans="1:11">
      <c r="A84" t="s">
        <v>2765</v>
      </c>
      <c r="B84">
        <v>60</v>
      </c>
      <c r="C84">
        <v>0.5</v>
      </c>
      <c r="D84">
        <v>1</v>
      </c>
      <c r="E84">
        <v>0</v>
      </c>
      <c r="F84">
        <v>15</v>
      </c>
      <c r="H84" s="66">
        <f t="shared" si="4"/>
        <v>4.166666666666667</v>
      </c>
      <c r="I84" s="66">
        <f t="shared" si="5"/>
        <v>8.3333333333333339</v>
      </c>
      <c r="J84" s="66">
        <f t="shared" si="6"/>
        <v>125</v>
      </c>
      <c r="K84" s="66">
        <f t="shared" si="7"/>
        <v>0</v>
      </c>
    </row>
    <row r="85" spans="1:11">
      <c r="A85" t="s">
        <v>2766</v>
      </c>
      <c r="B85">
        <v>140</v>
      </c>
      <c r="C85">
        <v>3</v>
      </c>
      <c r="D85">
        <v>7</v>
      </c>
      <c r="E85">
        <v>0</v>
      </c>
      <c r="F85">
        <v>1860</v>
      </c>
      <c r="H85" s="66">
        <f t="shared" si="4"/>
        <v>10.714285714285714</v>
      </c>
      <c r="I85" s="66">
        <f t="shared" si="5"/>
        <v>25</v>
      </c>
      <c r="J85" s="66">
        <f t="shared" si="6"/>
        <v>6642.8571428571431</v>
      </c>
      <c r="K85" s="66">
        <f t="shared" si="7"/>
        <v>0</v>
      </c>
    </row>
    <row r="86" spans="1:11">
      <c r="A86" t="s">
        <v>2767</v>
      </c>
      <c r="B86">
        <v>70</v>
      </c>
      <c r="C86">
        <v>1</v>
      </c>
      <c r="D86">
        <v>3</v>
      </c>
      <c r="E86">
        <v>0</v>
      </c>
      <c r="F86">
        <v>930</v>
      </c>
      <c r="H86" s="66">
        <f t="shared" si="4"/>
        <v>7.1428571428571423</v>
      </c>
      <c r="I86" s="66">
        <f t="shared" si="5"/>
        <v>21.428571428571427</v>
      </c>
      <c r="J86" s="66">
        <f t="shared" si="6"/>
        <v>6642.8571428571431</v>
      </c>
      <c r="K86" s="66">
        <f t="shared" si="7"/>
        <v>0</v>
      </c>
    </row>
    <row r="87" spans="1:11">
      <c r="A87" t="s">
        <v>2768</v>
      </c>
      <c r="B87">
        <v>130</v>
      </c>
      <c r="C87">
        <v>3</v>
      </c>
      <c r="D87">
        <v>3</v>
      </c>
      <c r="E87">
        <v>0.5</v>
      </c>
      <c r="F87">
        <v>1740</v>
      </c>
      <c r="H87" s="66">
        <f t="shared" si="4"/>
        <v>11.538461538461538</v>
      </c>
      <c r="I87" s="66">
        <f t="shared" si="5"/>
        <v>11.538461538461538</v>
      </c>
      <c r="J87" s="66">
        <f t="shared" si="6"/>
        <v>6692.3076923076924</v>
      </c>
      <c r="K87" s="66">
        <f t="shared" si="7"/>
        <v>3.4615384615384617</v>
      </c>
    </row>
    <row r="88" spans="1:11">
      <c r="A88" t="s">
        <v>2769</v>
      </c>
      <c r="B88">
        <v>60</v>
      </c>
      <c r="C88">
        <v>2</v>
      </c>
      <c r="D88">
        <v>2</v>
      </c>
      <c r="E88">
        <v>0</v>
      </c>
      <c r="F88">
        <v>870</v>
      </c>
      <c r="H88" s="66">
        <f t="shared" si="4"/>
        <v>16.666666666666668</v>
      </c>
      <c r="I88" s="66">
        <f t="shared" si="5"/>
        <v>16.666666666666668</v>
      </c>
      <c r="J88" s="66">
        <f t="shared" si="6"/>
        <v>7250</v>
      </c>
      <c r="K88" s="66">
        <f t="shared" si="7"/>
        <v>0</v>
      </c>
    </row>
    <row r="89" spans="1:11" ht="15" thickBot="1">
      <c r="A89" t="s">
        <v>2770</v>
      </c>
      <c r="B89">
        <v>120</v>
      </c>
      <c r="C89">
        <v>2</v>
      </c>
      <c r="D89">
        <v>1</v>
      </c>
      <c r="E89">
        <v>1</v>
      </c>
      <c r="F89">
        <v>75</v>
      </c>
      <c r="H89" s="66">
        <f t="shared" si="4"/>
        <v>8.3333333333333339</v>
      </c>
      <c r="I89" s="66">
        <f t="shared" si="5"/>
        <v>4.166666666666667</v>
      </c>
      <c r="J89" s="66">
        <f t="shared" si="6"/>
        <v>312.5</v>
      </c>
      <c r="K89" s="66">
        <f t="shared" si="7"/>
        <v>7.5</v>
      </c>
    </row>
    <row r="90" spans="1:11" ht="15" thickBot="1">
      <c r="A90" s="8" t="s">
        <v>2771</v>
      </c>
      <c r="H90" s="66"/>
      <c r="I90" s="66"/>
      <c r="J90" s="66"/>
      <c r="K90" s="66"/>
    </row>
    <row r="91" spans="1:11">
      <c r="A91" t="s">
        <v>2772</v>
      </c>
      <c r="B91">
        <v>470</v>
      </c>
      <c r="C91">
        <v>5</v>
      </c>
      <c r="D91">
        <v>27</v>
      </c>
      <c r="E91">
        <v>6</v>
      </c>
      <c r="F91">
        <v>1050</v>
      </c>
      <c r="H91" s="66">
        <f t="shared" si="4"/>
        <v>5.3191489361702127</v>
      </c>
      <c r="I91" s="66">
        <f t="shared" si="5"/>
        <v>28.723404255319149</v>
      </c>
      <c r="J91" s="66">
        <f t="shared" si="6"/>
        <v>1117.0212765957447</v>
      </c>
      <c r="K91" s="66">
        <f t="shared" si="7"/>
        <v>11.48936170212766</v>
      </c>
    </row>
    <row r="92" spans="1:11">
      <c r="A92" t="s">
        <v>2773</v>
      </c>
      <c r="B92">
        <v>270</v>
      </c>
      <c r="C92">
        <v>3</v>
      </c>
      <c r="D92">
        <v>26</v>
      </c>
      <c r="E92">
        <v>3.5</v>
      </c>
      <c r="F92">
        <v>860</v>
      </c>
      <c r="H92" s="66">
        <f t="shared" si="4"/>
        <v>5.5555555555555554</v>
      </c>
      <c r="I92" s="66">
        <f t="shared" si="5"/>
        <v>48.148148148148145</v>
      </c>
      <c r="J92" s="66">
        <f t="shared" si="6"/>
        <v>1592.5925925925926</v>
      </c>
      <c r="K92" s="66">
        <f t="shared" si="7"/>
        <v>11.666666666666666</v>
      </c>
    </row>
    <row r="93" spans="1:11">
      <c r="A93" t="s">
        <v>2774</v>
      </c>
      <c r="B93">
        <v>490</v>
      </c>
      <c r="C93">
        <v>7</v>
      </c>
      <c r="D93">
        <v>29</v>
      </c>
      <c r="E93">
        <v>6</v>
      </c>
      <c r="F93">
        <v>780</v>
      </c>
      <c r="H93" s="66">
        <f t="shared" si="4"/>
        <v>7.1428571428571423</v>
      </c>
      <c r="I93" s="66">
        <f t="shared" si="5"/>
        <v>29.591836734693878</v>
      </c>
      <c r="J93" s="66">
        <f t="shared" si="6"/>
        <v>795.91836734693879</v>
      </c>
      <c r="K93" s="66">
        <f t="shared" si="7"/>
        <v>11.020408163265307</v>
      </c>
    </row>
    <row r="94" spans="1:11">
      <c r="A94" t="s">
        <v>2775</v>
      </c>
      <c r="B94">
        <v>45</v>
      </c>
      <c r="C94">
        <v>1</v>
      </c>
      <c r="D94">
        <v>2</v>
      </c>
      <c r="E94">
        <v>0</v>
      </c>
      <c r="F94">
        <v>105</v>
      </c>
      <c r="H94" s="66">
        <f t="shared" si="4"/>
        <v>11.111111111111111</v>
      </c>
      <c r="I94" s="66">
        <f t="shared" si="5"/>
        <v>22.222222222222221</v>
      </c>
      <c r="J94" s="66">
        <f t="shared" si="6"/>
        <v>1166.6666666666667</v>
      </c>
      <c r="K94" s="66">
        <f t="shared" si="7"/>
        <v>0</v>
      </c>
    </row>
    <row r="95" spans="1:11" ht="15" thickBot="1">
      <c r="A95" t="s">
        <v>2776</v>
      </c>
      <c r="B95">
        <v>330</v>
      </c>
      <c r="C95">
        <v>6</v>
      </c>
      <c r="D95">
        <v>21</v>
      </c>
      <c r="E95">
        <v>1</v>
      </c>
      <c r="F95">
        <v>640</v>
      </c>
      <c r="H95" s="66">
        <f t="shared" si="4"/>
        <v>9.0909090909090899</v>
      </c>
      <c r="I95" s="66">
        <f t="shared" si="5"/>
        <v>31.818181818181817</v>
      </c>
      <c r="J95" s="66">
        <f t="shared" si="6"/>
        <v>969.69696969696975</v>
      </c>
      <c r="K95" s="66">
        <f t="shared" si="7"/>
        <v>2.7272727272727271</v>
      </c>
    </row>
    <row r="96" spans="1:11" ht="15" thickBot="1">
      <c r="A96" s="8" t="s">
        <v>2777</v>
      </c>
      <c r="H96" s="66"/>
      <c r="I96" s="66"/>
      <c r="J96" s="66"/>
      <c r="K96" s="66"/>
    </row>
    <row r="97" spans="1:11">
      <c r="A97" t="s">
        <v>2778</v>
      </c>
      <c r="B97">
        <v>130</v>
      </c>
      <c r="C97">
        <v>0</v>
      </c>
      <c r="D97">
        <v>1</v>
      </c>
      <c r="E97">
        <v>2.5</v>
      </c>
      <c r="F97">
        <v>270</v>
      </c>
      <c r="H97" s="66">
        <f t="shared" si="4"/>
        <v>0</v>
      </c>
      <c r="I97" s="66">
        <f t="shared" si="5"/>
        <v>3.8461538461538463</v>
      </c>
      <c r="J97" s="66">
        <f t="shared" si="6"/>
        <v>1038.4615384615386</v>
      </c>
      <c r="K97" s="66">
        <f t="shared" si="7"/>
        <v>17.307692307692307</v>
      </c>
    </row>
    <row r="98" spans="1:11">
      <c r="A98" t="s">
        <v>2779</v>
      </c>
      <c r="B98">
        <v>130</v>
      </c>
      <c r="C98">
        <v>0</v>
      </c>
      <c r="D98">
        <v>0</v>
      </c>
      <c r="E98">
        <v>1.5</v>
      </c>
      <c r="F98">
        <v>290</v>
      </c>
      <c r="H98" s="66">
        <f t="shared" si="4"/>
        <v>0</v>
      </c>
      <c r="I98" s="66">
        <f t="shared" si="5"/>
        <v>0</v>
      </c>
      <c r="J98" s="66">
        <f t="shared" si="6"/>
        <v>1115.3846153846155</v>
      </c>
      <c r="K98" s="66">
        <f t="shared" si="7"/>
        <v>10.384615384615385</v>
      </c>
    </row>
    <row r="99" spans="1:11">
      <c r="A99" t="s">
        <v>2780</v>
      </c>
      <c r="B99">
        <v>50</v>
      </c>
      <c r="C99">
        <v>0</v>
      </c>
      <c r="D99">
        <v>0</v>
      </c>
      <c r="E99">
        <v>0</v>
      </c>
      <c r="F99">
        <v>160</v>
      </c>
      <c r="H99" s="66">
        <f t="shared" si="4"/>
        <v>0</v>
      </c>
      <c r="I99" s="66">
        <f t="shared" si="5"/>
        <v>0</v>
      </c>
      <c r="J99" s="66">
        <f t="shared" si="6"/>
        <v>1600</v>
      </c>
      <c r="K99" s="66">
        <f t="shared" si="7"/>
        <v>0</v>
      </c>
    </row>
    <row r="100" spans="1:11">
      <c r="A100" t="s">
        <v>2781</v>
      </c>
      <c r="B100">
        <v>120</v>
      </c>
      <c r="C100">
        <v>0</v>
      </c>
      <c r="D100">
        <v>0</v>
      </c>
      <c r="E100">
        <v>1.5</v>
      </c>
      <c r="F100">
        <v>310</v>
      </c>
      <c r="H100" s="66">
        <f t="shared" si="4"/>
        <v>0</v>
      </c>
      <c r="I100" s="66">
        <f t="shared" si="5"/>
        <v>0</v>
      </c>
      <c r="J100" s="66">
        <f t="shared" si="6"/>
        <v>1291.6666666666667</v>
      </c>
      <c r="K100" s="66">
        <f t="shared" si="7"/>
        <v>11.25</v>
      </c>
    </row>
    <row r="101" spans="1:11">
      <c r="A101" t="s">
        <v>2782</v>
      </c>
      <c r="B101">
        <v>130</v>
      </c>
      <c r="C101">
        <v>0</v>
      </c>
      <c r="D101">
        <v>0</v>
      </c>
      <c r="E101">
        <v>2</v>
      </c>
      <c r="F101">
        <v>115</v>
      </c>
      <c r="H101" s="66">
        <f t="shared" si="4"/>
        <v>0</v>
      </c>
      <c r="I101" s="66">
        <f t="shared" si="5"/>
        <v>0</v>
      </c>
      <c r="J101" s="66">
        <f t="shared" si="6"/>
        <v>442.30769230769226</v>
      </c>
      <c r="K101" s="66">
        <f t="shared" si="7"/>
        <v>13.846153846153847</v>
      </c>
    </row>
    <row r="102" spans="1:11">
      <c r="A102" t="s">
        <v>2783</v>
      </c>
      <c r="B102">
        <v>70</v>
      </c>
      <c r="C102">
        <v>0</v>
      </c>
      <c r="D102">
        <v>0</v>
      </c>
      <c r="E102">
        <v>1</v>
      </c>
      <c r="F102">
        <v>240</v>
      </c>
      <c r="H102" s="66">
        <f t="shared" si="4"/>
        <v>0</v>
      </c>
      <c r="I102" s="66">
        <f t="shared" si="5"/>
        <v>0</v>
      </c>
      <c r="J102" s="66">
        <f t="shared" si="6"/>
        <v>1714.2857142857142</v>
      </c>
      <c r="K102" s="66">
        <f t="shared" si="7"/>
        <v>12.857142857142856</v>
      </c>
    </row>
    <row r="103" spans="1:11">
      <c r="A103" t="s">
        <v>2784</v>
      </c>
      <c r="B103">
        <v>80</v>
      </c>
      <c r="C103">
        <v>0</v>
      </c>
      <c r="D103">
        <v>1</v>
      </c>
      <c r="E103">
        <v>1.5</v>
      </c>
      <c r="F103">
        <v>480</v>
      </c>
      <c r="H103" s="66">
        <f t="shared" si="4"/>
        <v>0</v>
      </c>
      <c r="I103" s="66">
        <f t="shared" si="5"/>
        <v>6.25</v>
      </c>
      <c r="J103" s="66">
        <f t="shared" si="6"/>
        <v>3000</v>
      </c>
      <c r="K103" s="66">
        <f t="shared" si="7"/>
        <v>16.875</v>
      </c>
    </row>
    <row r="104" spans="1:11">
      <c r="A104" t="s">
        <v>2785</v>
      </c>
      <c r="B104">
        <v>150</v>
      </c>
      <c r="C104">
        <v>0</v>
      </c>
      <c r="D104">
        <v>0</v>
      </c>
      <c r="E104">
        <v>2.5</v>
      </c>
      <c r="F104">
        <v>260</v>
      </c>
      <c r="H104" s="66">
        <f t="shared" si="4"/>
        <v>0</v>
      </c>
      <c r="I104" s="66">
        <f t="shared" si="5"/>
        <v>0</v>
      </c>
      <c r="J104" s="66">
        <f t="shared" si="6"/>
        <v>866.66666666666674</v>
      </c>
      <c r="K104" s="66">
        <f t="shared" si="7"/>
        <v>15</v>
      </c>
    </row>
    <row r="105" spans="1:11" ht="15" thickBot="1">
      <c r="A105" t="s">
        <v>2786</v>
      </c>
      <c r="B105">
        <v>90</v>
      </c>
      <c r="C105">
        <v>0</v>
      </c>
      <c r="D105">
        <v>0</v>
      </c>
      <c r="E105">
        <v>1.5</v>
      </c>
      <c r="F105">
        <v>370</v>
      </c>
      <c r="H105" s="66">
        <f t="shared" si="4"/>
        <v>0</v>
      </c>
      <c r="I105" s="66">
        <f t="shared" si="5"/>
        <v>0</v>
      </c>
      <c r="J105" s="66">
        <f t="shared" si="6"/>
        <v>2055.5555555555552</v>
      </c>
      <c r="K105" s="66">
        <f t="shared" si="7"/>
        <v>15</v>
      </c>
    </row>
    <row r="106" spans="1:11" ht="15" thickBot="1">
      <c r="A106" s="8" t="s">
        <v>2787</v>
      </c>
      <c r="H106" s="66"/>
      <c r="I106" s="66"/>
      <c r="J106" s="66"/>
      <c r="K106" s="66"/>
    </row>
    <row r="107" spans="1:11">
      <c r="A107" t="s">
        <v>2788</v>
      </c>
      <c r="B107">
        <v>380</v>
      </c>
      <c r="C107" s="1">
        <v>0</v>
      </c>
      <c r="D107">
        <v>11</v>
      </c>
      <c r="E107">
        <v>8</v>
      </c>
      <c r="F107">
        <v>200</v>
      </c>
      <c r="H107" s="66">
        <f t="shared" si="4"/>
        <v>0</v>
      </c>
      <c r="I107" s="66">
        <f t="shared" si="5"/>
        <v>14.473684210526315</v>
      </c>
      <c r="J107" s="66">
        <f t="shared" si="6"/>
        <v>263.15789473684208</v>
      </c>
      <c r="K107" s="66">
        <f t="shared" si="7"/>
        <v>18.947368421052634</v>
      </c>
    </row>
    <row r="108" spans="1:11">
      <c r="A108" t="s">
        <v>2789</v>
      </c>
      <c r="B108">
        <v>530</v>
      </c>
      <c r="C108" s="1">
        <v>0</v>
      </c>
      <c r="D108">
        <v>14</v>
      </c>
      <c r="E108">
        <v>13</v>
      </c>
      <c r="F108">
        <v>270</v>
      </c>
      <c r="H108" s="66">
        <f t="shared" si="4"/>
        <v>0</v>
      </c>
      <c r="I108" s="66">
        <f t="shared" si="5"/>
        <v>13.20754716981132</v>
      </c>
      <c r="J108" s="66">
        <f t="shared" si="6"/>
        <v>254.71698113207546</v>
      </c>
      <c r="K108" s="66">
        <f t="shared" si="7"/>
        <v>22.075471698113208</v>
      </c>
    </row>
    <row r="109" spans="1:11">
      <c r="A109" t="s">
        <v>2790</v>
      </c>
      <c r="B109">
        <v>700</v>
      </c>
      <c r="C109" s="1">
        <v>0</v>
      </c>
      <c r="D109">
        <v>18</v>
      </c>
      <c r="E109">
        <v>16</v>
      </c>
      <c r="F109">
        <v>340</v>
      </c>
      <c r="H109" s="66">
        <f t="shared" si="4"/>
        <v>0</v>
      </c>
      <c r="I109" s="66">
        <f t="shared" si="5"/>
        <v>12.857142857142858</v>
      </c>
      <c r="J109" s="66">
        <f t="shared" si="6"/>
        <v>242.85714285714286</v>
      </c>
      <c r="K109" s="66">
        <f t="shared" si="7"/>
        <v>20.571428571428569</v>
      </c>
    </row>
    <row r="110" spans="1:11">
      <c r="A110" t="s">
        <v>2791</v>
      </c>
      <c r="B110">
        <v>890</v>
      </c>
      <c r="C110" s="1">
        <v>0</v>
      </c>
      <c r="D110">
        <v>25</v>
      </c>
      <c r="E110">
        <v>20</v>
      </c>
      <c r="F110">
        <v>460</v>
      </c>
      <c r="H110" s="66">
        <f t="shared" si="4"/>
        <v>0</v>
      </c>
      <c r="I110" s="66">
        <f t="shared" si="5"/>
        <v>14.044943820224718</v>
      </c>
      <c r="J110" s="66">
        <f t="shared" si="6"/>
        <v>258.42696629213486</v>
      </c>
      <c r="K110" s="66">
        <f t="shared" si="7"/>
        <v>20.224719101123593</v>
      </c>
    </row>
    <row r="111" spans="1:11">
      <c r="A111" t="s">
        <v>2792</v>
      </c>
      <c r="B111">
        <v>490</v>
      </c>
      <c r="C111" s="1">
        <v>0</v>
      </c>
      <c r="D111">
        <v>12</v>
      </c>
      <c r="E111">
        <v>10</v>
      </c>
      <c r="F111">
        <v>250</v>
      </c>
      <c r="H111" s="66">
        <f t="shared" si="4"/>
        <v>0</v>
      </c>
      <c r="I111" s="66">
        <f t="shared" si="5"/>
        <v>12.244897959183673</v>
      </c>
      <c r="J111" s="66">
        <f t="shared" si="6"/>
        <v>255.10204081632654</v>
      </c>
      <c r="K111" s="66">
        <f t="shared" si="7"/>
        <v>18.367346938775512</v>
      </c>
    </row>
    <row r="112" spans="1:11">
      <c r="A112" t="s">
        <v>2793</v>
      </c>
      <c r="B112">
        <v>640</v>
      </c>
      <c r="C112" s="1">
        <v>0</v>
      </c>
      <c r="D112">
        <v>16</v>
      </c>
      <c r="E112">
        <v>16</v>
      </c>
      <c r="F112">
        <v>310</v>
      </c>
      <c r="H112" s="66">
        <f t="shared" si="4"/>
        <v>0</v>
      </c>
      <c r="I112" s="66">
        <f t="shared" si="5"/>
        <v>12.5</v>
      </c>
      <c r="J112" s="66">
        <f t="shared" si="6"/>
        <v>242.1875</v>
      </c>
      <c r="K112" s="66">
        <f t="shared" si="7"/>
        <v>22.5</v>
      </c>
    </row>
    <row r="113" spans="1:11">
      <c r="A113" t="s">
        <v>2794</v>
      </c>
      <c r="B113">
        <v>910</v>
      </c>
      <c r="C113" s="1">
        <v>1</v>
      </c>
      <c r="D113">
        <v>21</v>
      </c>
      <c r="E113">
        <v>20</v>
      </c>
      <c r="F113">
        <v>430</v>
      </c>
      <c r="H113" s="66">
        <f t="shared" si="4"/>
        <v>0.5494505494505495</v>
      </c>
      <c r="I113" s="66">
        <f t="shared" si="5"/>
        <v>11.538461538461538</v>
      </c>
      <c r="J113" s="66">
        <f t="shared" si="6"/>
        <v>236.26373626373626</v>
      </c>
      <c r="K113" s="66">
        <f t="shared" si="7"/>
        <v>19.780219780219781</v>
      </c>
    </row>
    <row r="114" spans="1:11">
      <c r="A114" t="s">
        <v>2795</v>
      </c>
      <c r="B114">
        <v>1100</v>
      </c>
      <c r="C114" s="1">
        <v>2</v>
      </c>
      <c r="D114">
        <v>28</v>
      </c>
      <c r="E114">
        <v>25</v>
      </c>
      <c r="F114">
        <v>560</v>
      </c>
      <c r="H114" s="66">
        <f t="shared" si="4"/>
        <v>0.90909090909090906</v>
      </c>
      <c r="I114" s="66">
        <f t="shared" si="5"/>
        <v>12.727272727272728</v>
      </c>
      <c r="J114" s="66">
        <f t="shared" si="6"/>
        <v>254.54545454545453</v>
      </c>
      <c r="K114" s="66">
        <f t="shared" si="7"/>
        <v>20.454545454545457</v>
      </c>
    </row>
    <row r="115" spans="1:11">
      <c r="A115" t="s">
        <v>2796</v>
      </c>
      <c r="B115">
        <v>440</v>
      </c>
      <c r="C115" s="1">
        <v>0</v>
      </c>
      <c r="D115">
        <v>12</v>
      </c>
      <c r="E115">
        <v>8</v>
      </c>
      <c r="F115">
        <v>300</v>
      </c>
      <c r="H115" s="66">
        <f t="shared" si="4"/>
        <v>0</v>
      </c>
      <c r="I115" s="66">
        <f t="shared" si="5"/>
        <v>13.636363636363635</v>
      </c>
      <c r="J115" s="66">
        <f t="shared" si="6"/>
        <v>340.90909090909088</v>
      </c>
      <c r="K115" s="66">
        <f t="shared" si="7"/>
        <v>16.363636363636363</v>
      </c>
    </row>
    <row r="116" spans="1:11">
      <c r="A116" t="s">
        <v>2797</v>
      </c>
      <c r="B116">
        <v>580</v>
      </c>
      <c r="C116" s="1">
        <v>0</v>
      </c>
      <c r="D116">
        <v>15</v>
      </c>
      <c r="E116">
        <v>14</v>
      </c>
      <c r="F116">
        <v>370</v>
      </c>
      <c r="H116" s="66">
        <f t="shared" si="4"/>
        <v>0</v>
      </c>
      <c r="I116" s="66">
        <f t="shared" si="5"/>
        <v>12.931034482758621</v>
      </c>
      <c r="J116" s="66">
        <f t="shared" si="6"/>
        <v>318.96551724137936</v>
      </c>
      <c r="K116" s="66">
        <f t="shared" si="7"/>
        <v>21.72413793103448</v>
      </c>
    </row>
    <row r="117" spans="1:11">
      <c r="A117" t="s">
        <v>2798</v>
      </c>
      <c r="B117">
        <v>810</v>
      </c>
      <c r="C117" s="1">
        <v>2</v>
      </c>
      <c r="D117">
        <v>19</v>
      </c>
      <c r="E117">
        <v>17</v>
      </c>
      <c r="F117">
        <v>550</v>
      </c>
      <c r="H117" s="66">
        <f t="shared" si="4"/>
        <v>1.2345679012345678</v>
      </c>
      <c r="I117" s="66">
        <f t="shared" si="5"/>
        <v>11.728395061728396</v>
      </c>
      <c r="J117" s="66">
        <f t="shared" si="6"/>
        <v>339.50617283950618</v>
      </c>
      <c r="K117" s="66">
        <f t="shared" si="7"/>
        <v>18.888888888888889</v>
      </c>
    </row>
    <row r="118" spans="1:11">
      <c r="A118" t="s">
        <v>2799</v>
      </c>
      <c r="B118">
        <v>1000</v>
      </c>
      <c r="C118" s="1">
        <v>2</v>
      </c>
      <c r="D118">
        <v>26</v>
      </c>
      <c r="E118">
        <v>21</v>
      </c>
      <c r="F118">
        <v>670</v>
      </c>
      <c r="H118" s="66">
        <f t="shared" si="4"/>
        <v>1</v>
      </c>
      <c r="I118" s="66">
        <f t="shared" si="5"/>
        <v>13</v>
      </c>
      <c r="J118" s="66">
        <f t="shared" si="6"/>
        <v>335</v>
      </c>
      <c r="K118" s="66">
        <f t="shared" si="7"/>
        <v>18.899999999999999</v>
      </c>
    </row>
    <row r="119" spans="1:11">
      <c r="A119" t="s">
        <v>2800</v>
      </c>
      <c r="B119">
        <v>450</v>
      </c>
      <c r="C119" s="1">
        <v>1</v>
      </c>
      <c r="D119">
        <v>12</v>
      </c>
      <c r="E119">
        <v>11</v>
      </c>
      <c r="F119">
        <v>240</v>
      </c>
      <c r="H119" s="66">
        <f t="shared" si="4"/>
        <v>1.1111111111111112</v>
      </c>
      <c r="I119" s="66">
        <f t="shared" si="5"/>
        <v>13.333333333333334</v>
      </c>
      <c r="J119" s="66">
        <f t="shared" si="6"/>
        <v>266.66666666666669</v>
      </c>
      <c r="K119" s="66">
        <f t="shared" si="7"/>
        <v>22</v>
      </c>
    </row>
    <row r="120" spans="1:11">
      <c r="A120" t="s">
        <v>2801</v>
      </c>
      <c r="B120">
        <v>590</v>
      </c>
      <c r="C120" s="1">
        <v>1</v>
      </c>
      <c r="D120">
        <v>15</v>
      </c>
      <c r="E120">
        <v>17</v>
      </c>
      <c r="F120">
        <v>300</v>
      </c>
      <c r="H120" s="66">
        <f t="shared" si="4"/>
        <v>0.84745762711864403</v>
      </c>
      <c r="I120" s="66">
        <f t="shared" si="5"/>
        <v>12.711864406779663</v>
      </c>
      <c r="J120" s="66">
        <f t="shared" si="6"/>
        <v>254.23728813559322</v>
      </c>
      <c r="K120" s="66">
        <f t="shared" si="7"/>
        <v>25.932203389830512</v>
      </c>
    </row>
    <row r="121" spans="1:11">
      <c r="A121" t="s">
        <v>2802</v>
      </c>
      <c r="B121">
        <v>820</v>
      </c>
      <c r="C121" s="1">
        <v>3</v>
      </c>
      <c r="D121">
        <v>20</v>
      </c>
      <c r="E121">
        <v>23</v>
      </c>
      <c r="F121">
        <v>410</v>
      </c>
      <c r="H121" s="66">
        <f t="shared" si="4"/>
        <v>1.8292682926829269</v>
      </c>
      <c r="I121" s="66">
        <f t="shared" si="5"/>
        <v>12.195121951219512</v>
      </c>
      <c r="J121" s="66">
        <f t="shared" si="6"/>
        <v>250</v>
      </c>
      <c r="K121" s="66">
        <f t="shared" si="7"/>
        <v>25.243902439024389</v>
      </c>
    </row>
    <row r="122" spans="1:11">
      <c r="A122" t="s">
        <v>2803</v>
      </c>
      <c r="B122">
        <v>1020</v>
      </c>
      <c r="C122" s="1">
        <v>3</v>
      </c>
      <c r="D122">
        <v>27</v>
      </c>
      <c r="E122">
        <v>27</v>
      </c>
      <c r="F122">
        <v>530</v>
      </c>
      <c r="H122" s="66">
        <f t="shared" si="4"/>
        <v>1.4705882352941175</v>
      </c>
      <c r="I122" s="66">
        <f t="shared" si="5"/>
        <v>13.235294117647058</v>
      </c>
      <c r="J122" s="66">
        <f t="shared" si="6"/>
        <v>259.80392156862746</v>
      </c>
      <c r="K122" s="66">
        <f t="shared" si="7"/>
        <v>23.823529411764703</v>
      </c>
    </row>
    <row r="123" spans="1:11">
      <c r="A123" t="s">
        <v>2804</v>
      </c>
      <c r="B123">
        <v>390</v>
      </c>
      <c r="C123" s="1">
        <v>1</v>
      </c>
      <c r="D123">
        <v>11</v>
      </c>
      <c r="E123">
        <v>8</v>
      </c>
      <c r="F123">
        <v>220</v>
      </c>
      <c r="H123" s="66">
        <f t="shared" si="4"/>
        <v>1.2820512820512822</v>
      </c>
      <c r="I123" s="66">
        <f t="shared" si="5"/>
        <v>14.102564102564102</v>
      </c>
      <c r="J123" s="66">
        <f t="shared" si="6"/>
        <v>282.05128205128204</v>
      </c>
      <c r="K123" s="66">
        <f t="shared" si="7"/>
        <v>18.461538461538463</v>
      </c>
    </row>
    <row r="124" spans="1:11">
      <c r="A124" t="s">
        <v>2805</v>
      </c>
      <c r="B124">
        <v>540</v>
      </c>
      <c r="C124" s="1">
        <v>1</v>
      </c>
      <c r="D124">
        <v>15</v>
      </c>
      <c r="E124">
        <v>14</v>
      </c>
      <c r="F124">
        <v>280</v>
      </c>
      <c r="H124" s="66">
        <f t="shared" si="4"/>
        <v>0.92592592592592593</v>
      </c>
      <c r="I124" s="66">
        <f t="shared" si="5"/>
        <v>13.888888888888888</v>
      </c>
      <c r="J124" s="66">
        <f t="shared" si="6"/>
        <v>259.25925925925924</v>
      </c>
      <c r="K124" s="66">
        <f t="shared" si="7"/>
        <v>23.333333333333332</v>
      </c>
    </row>
    <row r="125" spans="1:11">
      <c r="A125" t="s">
        <v>2806</v>
      </c>
      <c r="B125">
        <v>710</v>
      </c>
      <c r="C125" s="1">
        <v>2</v>
      </c>
      <c r="D125">
        <v>19</v>
      </c>
      <c r="E125">
        <v>16</v>
      </c>
      <c r="F125">
        <v>370</v>
      </c>
      <c r="H125" s="66">
        <f t="shared" si="4"/>
        <v>1.4084507042253522</v>
      </c>
      <c r="I125" s="66">
        <f t="shared" si="5"/>
        <v>13.380281690140844</v>
      </c>
      <c r="J125" s="66">
        <f t="shared" si="6"/>
        <v>260.56338028169012</v>
      </c>
      <c r="K125" s="66">
        <f t="shared" si="7"/>
        <v>20.281690140845072</v>
      </c>
    </row>
    <row r="126" spans="1:11">
      <c r="A126" t="s">
        <v>2807</v>
      </c>
      <c r="B126">
        <v>900</v>
      </c>
      <c r="C126" s="1">
        <v>2</v>
      </c>
      <c r="D126">
        <v>26</v>
      </c>
      <c r="E126">
        <v>20</v>
      </c>
      <c r="F126">
        <v>490</v>
      </c>
      <c r="H126" s="66">
        <f t="shared" si="4"/>
        <v>1.1111111111111112</v>
      </c>
      <c r="I126" s="66">
        <f t="shared" si="5"/>
        <v>14.444444444444445</v>
      </c>
      <c r="J126" s="66">
        <f t="shared" si="6"/>
        <v>272.22222222222217</v>
      </c>
      <c r="K126" s="66">
        <f t="shared" si="7"/>
        <v>20</v>
      </c>
    </row>
    <row r="127" spans="1:11">
      <c r="A127" t="s">
        <v>2808</v>
      </c>
      <c r="B127">
        <v>540</v>
      </c>
      <c r="C127" s="1">
        <v>0</v>
      </c>
      <c r="D127">
        <v>12</v>
      </c>
      <c r="E127">
        <v>11</v>
      </c>
      <c r="F127">
        <v>280</v>
      </c>
      <c r="H127" s="66">
        <f t="shared" si="4"/>
        <v>0</v>
      </c>
      <c r="I127" s="66">
        <f t="shared" si="5"/>
        <v>11.111111111111111</v>
      </c>
      <c r="J127" s="66">
        <f t="shared" si="6"/>
        <v>259.25925925925924</v>
      </c>
      <c r="K127" s="66">
        <f t="shared" si="7"/>
        <v>18.333333333333332</v>
      </c>
    </row>
    <row r="128" spans="1:11">
      <c r="A128" t="s">
        <v>2809</v>
      </c>
      <c r="B128">
        <v>680</v>
      </c>
      <c r="C128" s="1">
        <v>1</v>
      </c>
      <c r="D128">
        <v>16</v>
      </c>
      <c r="E128">
        <v>16</v>
      </c>
      <c r="F128">
        <v>340</v>
      </c>
      <c r="H128" s="66">
        <f t="shared" si="4"/>
        <v>0.73529411764705876</v>
      </c>
      <c r="I128" s="66">
        <f t="shared" si="5"/>
        <v>11.76470588235294</v>
      </c>
      <c r="J128" s="66">
        <f t="shared" si="6"/>
        <v>250</v>
      </c>
      <c r="K128" s="66">
        <f t="shared" si="7"/>
        <v>21.176470588235293</v>
      </c>
    </row>
    <row r="129" spans="1:11">
      <c r="A129" t="s">
        <v>2810</v>
      </c>
      <c r="B129">
        <v>900</v>
      </c>
      <c r="C129" s="1">
        <v>1</v>
      </c>
      <c r="D129">
        <v>20</v>
      </c>
      <c r="E129">
        <v>20</v>
      </c>
      <c r="F129">
        <v>440</v>
      </c>
      <c r="H129" s="66">
        <f t="shared" si="4"/>
        <v>0.55555555555555558</v>
      </c>
      <c r="I129" s="66">
        <f t="shared" si="5"/>
        <v>11.111111111111111</v>
      </c>
      <c r="J129" s="66">
        <f t="shared" si="6"/>
        <v>244.44444444444443</v>
      </c>
      <c r="K129" s="66">
        <f t="shared" si="7"/>
        <v>20</v>
      </c>
    </row>
    <row r="130" spans="1:11">
      <c r="A130" t="s">
        <v>2811</v>
      </c>
      <c r="B130">
        <v>1090</v>
      </c>
      <c r="C130" s="1">
        <v>1</v>
      </c>
      <c r="D130">
        <v>27</v>
      </c>
      <c r="E130">
        <v>24</v>
      </c>
      <c r="F130">
        <v>560</v>
      </c>
      <c r="H130" s="66">
        <f t="shared" si="4"/>
        <v>0.45871559633027525</v>
      </c>
      <c r="I130" s="66">
        <f t="shared" si="5"/>
        <v>12.385321100917432</v>
      </c>
      <c r="J130" s="66">
        <f t="shared" si="6"/>
        <v>256.88073394495416</v>
      </c>
      <c r="K130" s="66">
        <f t="shared" si="7"/>
        <v>19.816513761467892</v>
      </c>
    </row>
    <row r="131" spans="1:11">
      <c r="A131" t="s">
        <v>2812</v>
      </c>
      <c r="B131">
        <v>540</v>
      </c>
      <c r="C131" s="1">
        <v>1</v>
      </c>
      <c r="D131">
        <v>13</v>
      </c>
      <c r="E131">
        <v>10</v>
      </c>
      <c r="F131">
        <v>360</v>
      </c>
      <c r="H131" s="66">
        <f t="shared" si="4"/>
        <v>0.92592592592592593</v>
      </c>
      <c r="I131" s="66">
        <f t="shared" si="5"/>
        <v>12.037037037037036</v>
      </c>
      <c r="J131" s="66">
        <f t="shared" si="6"/>
        <v>333.33333333333331</v>
      </c>
      <c r="K131" s="66">
        <f t="shared" si="7"/>
        <v>16.666666666666664</v>
      </c>
    </row>
    <row r="132" spans="1:11">
      <c r="A132" t="s">
        <v>2813</v>
      </c>
      <c r="B132">
        <v>690</v>
      </c>
      <c r="C132" s="1">
        <v>1</v>
      </c>
      <c r="D132">
        <v>16</v>
      </c>
      <c r="E132">
        <v>16</v>
      </c>
      <c r="F132">
        <v>420</v>
      </c>
      <c r="H132" s="66">
        <f t="shared" si="4"/>
        <v>0.72463768115942029</v>
      </c>
      <c r="I132" s="66">
        <f t="shared" si="5"/>
        <v>11.594202898550725</v>
      </c>
      <c r="J132" s="66">
        <f t="shared" si="6"/>
        <v>304.34782608695656</v>
      </c>
      <c r="K132" s="66">
        <f t="shared" si="7"/>
        <v>20.869565217391305</v>
      </c>
    </row>
    <row r="133" spans="1:11">
      <c r="A133" t="s">
        <v>2814</v>
      </c>
      <c r="B133">
        <v>1010</v>
      </c>
      <c r="C133" s="1">
        <v>3</v>
      </c>
      <c r="D133">
        <v>22</v>
      </c>
      <c r="E133">
        <v>20</v>
      </c>
      <c r="F133">
        <v>650</v>
      </c>
      <c r="H133" s="66">
        <f t="shared" si="4"/>
        <v>1.4851485148514851</v>
      </c>
      <c r="I133" s="66">
        <f t="shared" si="5"/>
        <v>10.89108910891089</v>
      </c>
      <c r="J133" s="66">
        <f t="shared" si="6"/>
        <v>321.78217821782181</v>
      </c>
      <c r="K133" s="66">
        <f t="shared" si="7"/>
        <v>17.82178217821782</v>
      </c>
    </row>
    <row r="134" spans="1:11">
      <c r="A134" t="s">
        <v>2815</v>
      </c>
      <c r="B134">
        <v>1140</v>
      </c>
      <c r="C134" s="1">
        <v>3</v>
      </c>
      <c r="D134">
        <v>29</v>
      </c>
      <c r="E134">
        <v>24</v>
      </c>
      <c r="F134">
        <v>770</v>
      </c>
      <c r="H134" s="66">
        <f t="shared" ref="H134:H197" si="8">C134/B134*500</f>
        <v>1.3157894736842104</v>
      </c>
      <c r="I134" s="66">
        <f t="shared" ref="I134:I197" si="9">D134/B134*500</f>
        <v>12.719298245614034</v>
      </c>
      <c r="J134" s="66">
        <f t="shared" ref="J134:J197" si="10">F134/B134*500</f>
        <v>337.71929824561403</v>
      </c>
      <c r="K134" s="66">
        <f t="shared" ref="K134:K197" si="11">(E134*9)/B134*100</f>
        <v>18.947368421052634</v>
      </c>
    </row>
    <row r="135" spans="1:11">
      <c r="A135" t="s">
        <v>2816</v>
      </c>
      <c r="B135">
        <v>530</v>
      </c>
      <c r="C135" s="1">
        <v>2</v>
      </c>
      <c r="D135">
        <v>13</v>
      </c>
      <c r="E135">
        <v>13</v>
      </c>
      <c r="F135">
        <v>260</v>
      </c>
      <c r="H135" s="66">
        <f t="shared" si="8"/>
        <v>1.8867924528301887</v>
      </c>
      <c r="I135" s="66">
        <f t="shared" si="9"/>
        <v>12.264150943396228</v>
      </c>
      <c r="J135" s="66">
        <f t="shared" si="10"/>
        <v>245.28301886792454</v>
      </c>
      <c r="K135" s="66">
        <f t="shared" si="11"/>
        <v>22.075471698113208</v>
      </c>
    </row>
    <row r="136" spans="1:11">
      <c r="A136" t="s">
        <v>2817</v>
      </c>
      <c r="B136">
        <v>670</v>
      </c>
      <c r="C136" s="1">
        <v>2</v>
      </c>
      <c r="D136">
        <v>16</v>
      </c>
      <c r="E136">
        <v>18</v>
      </c>
      <c r="F136">
        <v>330</v>
      </c>
      <c r="H136" s="66">
        <f t="shared" si="8"/>
        <v>1.4925373134328359</v>
      </c>
      <c r="I136" s="66">
        <f t="shared" si="9"/>
        <v>11.940298507462687</v>
      </c>
      <c r="J136" s="66">
        <f t="shared" si="10"/>
        <v>246.26865671641789</v>
      </c>
      <c r="K136" s="66">
        <f t="shared" si="11"/>
        <v>24.17910447761194</v>
      </c>
    </row>
    <row r="137" spans="1:11">
      <c r="A137" t="s">
        <v>2818</v>
      </c>
      <c r="B137">
        <v>940</v>
      </c>
      <c r="C137" s="1">
        <v>3</v>
      </c>
      <c r="D137">
        <v>21</v>
      </c>
      <c r="E137">
        <v>24</v>
      </c>
      <c r="F137">
        <v>470</v>
      </c>
      <c r="H137" s="66">
        <f t="shared" si="8"/>
        <v>1.5957446808510638</v>
      </c>
      <c r="I137" s="66">
        <f t="shared" si="9"/>
        <v>11.170212765957448</v>
      </c>
      <c r="J137" s="66">
        <f t="shared" si="10"/>
        <v>250</v>
      </c>
      <c r="K137" s="66">
        <f t="shared" si="11"/>
        <v>22.978723404255319</v>
      </c>
    </row>
    <row r="138" spans="1:11">
      <c r="A138" t="s">
        <v>2819</v>
      </c>
      <c r="B138">
        <v>1140</v>
      </c>
      <c r="C138" s="1">
        <v>4</v>
      </c>
      <c r="D138">
        <v>28</v>
      </c>
      <c r="E138">
        <v>28</v>
      </c>
      <c r="F138">
        <v>590</v>
      </c>
      <c r="H138" s="66">
        <f t="shared" si="8"/>
        <v>1.7543859649122808</v>
      </c>
      <c r="I138" s="66">
        <f t="shared" si="9"/>
        <v>12.280701754385966</v>
      </c>
      <c r="J138" s="66">
        <f t="shared" si="10"/>
        <v>258.77192982456143</v>
      </c>
      <c r="K138" s="66">
        <f t="shared" si="11"/>
        <v>22.105263157894736</v>
      </c>
    </row>
    <row r="139" spans="1:11">
      <c r="A139" t="s">
        <v>2820</v>
      </c>
      <c r="B139">
        <v>460</v>
      </c>
      <c r="C139" s="1">
        <v>2</v>
      </c>
      <c r="D139">
        <v>12</v>
      </c>
      <c r="E139">
        <v>10</v>
      </c>
      <c r="F139">
        <v>210</v>
      </c>
      <c r="H139" s="66">
        <f t="shared" si="8"/>
        <v>2.1739130434782608</v>
      </c>
      <c r="I139" s="66">
        <f t="shared" si="9"/>
        <v>13.043478260869565</v>
      </c>
      <c r="J139" s="66">
        <f t="shared" si="10"/>
        <v>228.26086956521738</v>
      </c>
      <c r="K139" s="66">
        <f t="shared" si="11"/>
        <v>19.565217391304348</v>
      </c>
    </row>
    <row r="140" spans="1:11">
      <c r="A140" t="s">
        <v>2821</v>
      </c>
      <c r="B140">
        <v>610</v>
      </c>
      <c r="C140" s="1">
        <v>2</v>
      </c>
      <c r="D140">
        <v>15</v>
      </c>
      <c r="E140">
        <v>16</v>
      </c>
      <c r="F140">
        <v>280</v>
      </c>
      <c r="H140" s="66">
        <f t="shared" si="8"/>
        <v>1.639344262295082</v>
      </c>
      <c r="I140" s="66">
        <f t="shared" si="9"/>
        <v>12.295081967213115</v>
      </c>
      <c r="J140" s="66">
        <f t="shared" si="10"/>
        <v>229.50819672131149</v>
      </c>
      <c r="K140" s="66">
        <f t="shared" si="11"/>
        <v>23.606557377049182</v>
      </c>
    </row>
    <row r="141" spans="1:11">
      <c r="A141" t="s">
        <v>2706</v>
      </c>
      <c r="B141">
        <v>780</v>
      </c>
      <c r="C141" s="1">
        <v>3</v>
      </c>
      <c r="D141">
        <v>20</v>
      </c>
      <c r="E141">
        <v>18</v>
      </c>
      <c r="F141">
        <v>360</v>
      </c>
      <c r="H141" s="66">
        <f t="shared" si="8"/>
        <v>1.9230769230769231</v>
      </c>
      <c r="I141" s="66">
        <f t="shared" si="9"/>
        <v>12.820512820512819</v>
      </c>
      <c r="J141" s="66">
        <f t="shared" si="10"/>
        <v>230.76923076923077</v>
      </c>
      <c r="K141" s="66">
        <f t="shared" si="11"/>
        <v>20.76923076923077</v>
      </c>
    </row>
    <row r="142" spans="1:11">
      <c r="A142" t="s">
        <v>2707</v>
      </c>
      <c r="B142">
        <v>970</v>
      </c>
      <c r="C142" s="1">
        <v>3</v>
      </c>
      <c r="D142">
        <v>27</v>
      </c>
      <c r="E142">
        <v>23</v>
      </c>
      <c r="F142">
        <v>480</v>
      </c>
      <c r="H142" s="66">
        <f t="shared" si="8"/>
        <v>1.5463917525773194</v>
      </c>
      <c r="I142" s="66">
        <f t="shared" si="9"/>
        <v>13.917525773195877</v>
      </c>
      <c r="J142" s="66">
        <f t="shared" si="10"/>
        <v>247.42268041237114</v>
      </c>
      <c r="K142" s="66">
        <f t="shared" si="11"/>
        <v>21.340206185567009</v>
      </c>
    </row>
    <row r="143" spans="1:11">
      <c r="A143" t="s">
        <v>2708</v>
      </c>
      <c r="B143">
        <v>540</v>
      </c>
      <c r="C143" s="1">
        <v>1</v>
      </c>
      <c r="D143">
        <v>13</v>
      </c>
      <c r="E143">
        <v>10</v>
      </c>
      <c r="F143">
        <v>360</v>
      </c>
      <c r="H143" s="66">
        <f t="shared" si="8"/>
        <v>0.92592592592592593</v>
      </c>
      <c r="I143" s="66">
        <f t="shared" si="9"/>
        <v>12.037037037037036</v>
      </c>
      <c r="J143" s="66">
        <f t="shared" si="10"/>
        <v>333.33333333333331</v>
      </c>
      <c r="K143" s="66">
        <f t="shared" si="11"/>
        <v>16.666666666666664</v>
      </c>
    </row>
    <row r="144" spans="1:11">
      <c r="A144" t="s">
        <v>2709</v>
      </c>
      <c r="B144">
        <v>680</v>
      </c>
      <c r="C144" s="1">
        <v>1</v>
      </c>
      <c r="D144">
        <v>16</v>
      </c>
      <c r="E144">
        <v>16</v>
      </c>
      <c r="F144">
        <v>420</v>
      </c>
      <c r="H144" s="66">
        <f t="shared" si="8"/>
        <v>0.73529411764705876</v>
      </c>
      <c r="I144" s="66">
        <f t="shared" si="9"/>
        <v>11.76470588235294</v>
      </c>
      <c r="J144" s="66">
        <f t="shared" si="10"/>
        <v>308.8235294117647</v>
      </c>
      <c r="K144" s="66">
        <f t="shared" si="11"/>
        <v>21.176470588235293</v>
      </c>
    </row>
    <row r="145" spans="1:11">
      <c r="A145" t="s">
        <v>2710</v>
      </c>
      <c r="B145">
        <v>1000</v>
      </c>
      <c r="C145" s="1">
        <v>3</v>
      </c>
      <c r="D145">
        <v>22</v>
      </c>
      <c r="E145">
        <v>20</v>
      </c>
      <c r="F145">
        <v>650</v>
      </c>
      <c r="H145" s="66">
        <f t="shared" si="8"/>
        <v>1.5</v>
      </c>
      <c r="I145" s="66">
        <f t="shared" si="9"/>
        <v>11</v>
      </c>
      <c r="J145" s="66">
        <f t="shared" si="10"/>
        <v>325</v>
      </c>
      <c r="K145" s="66">
        <f t="shared" si="11"/>
        <v>18</v>
      </c>
    </row>
    <row r="146" spans="1:11">
      <c r="A146" t="s">
        <v>2711</v>
      </c>
      <c r="B146">
        <v>1190</v>
      </c>
      <c r="C146" s="1">
        <v>3</v>
      </c>
      <c r="D146">
        <v>29</v>
      </c>
      <c r="E146">
        <v>24</v>
      </c>
      <c r="F146">
        <v>770</v>
      </c>
      <c r="H146" s="66">
        <f t="shared" si="8"/>
        <v>1.2605042016806725</v>
      </c>
      <c r="I146" s="66">
        <f t="shared" si="9"/>
        <v>12.184873949579831</v>
      </c>
      <c r="J146" s="66">
        <f t="shared" si="10"/>
        <v>323.52941176470591</v>
      </c>
      <c r="K146" s="66">
        <f t="shared" si="11"/>
        <v>18.15126050420168</v>
      </c>
    </row>
    <row r="147" spans="1:11">
      <c r="A147" t="s">
        <v>2712</v>
      </c>
      <c r="B147">
        <v>350</v>
      </c>
      <c r="C147" s="1">
        <v>0</v>
      </c>
      <c r="D147">
        <v>11</v>
      </c>
      <c r="E147">
        <v>8</v>
      </c>
      <c r="F147">
        <v>190</v>
      </c>
      <c r="H147" s="66">
        <f t="shared" si="8"/>
        <v>0</v>
      </c>
      <c r="I147" s="66">
        <f t="shared" si="9"/>
        <v>15.714285714285715</v>
      </c>
      <c r="J147" s="66">
        <f t="shared" si="10"/>
        <v>271.42857142857139</v>
      </c>
      <c r="K147" s="66">
        <f t="shared" si="11"/>
        <v>20.571428571428569</v>
      </c>
    </row>
    <row r="148" spans="1:11">
      <c r="A148" t="s">
        <v>2713</v>
      </c>
      <c r="B148">
        <v>490</v>
      </c>
      <c r="C148" s="1">
        <v>0</v>
      </c>
      <c r="D148">
        <v>14</v>
      </c>
      <c r="E148">
        <v>13</v>
      </c>
      <c r="F148">
        <v>250</v>
      </c>
      <c r="H148" s="66">
        <f t="shared" si="8"/>
        <v>0</v>
      </c>
      <c r="I148" s="66">
        <f t="shared" si="9"/>
        <v>14.285714285714285</v>
      </c>
      <c r="J148" s="66">
        <f t="shared" si="10"/>
        <v>255.10204081632654</v>
      </c>
      <c r="K148" s="66">
        <f t="shared" si="11"/>
        <v>23.877551020408163</v>
      </c>
    </row>
    <row r="149" spans="1:11">
      <c r="A149" t="s">
        <v>2714</v>
      </c>
      <c r="B149">
        <v>630</v>
      </c>
      <c r="C149" s="1">
        <v>2</v>
      </c>
      <c r="D149">
        <v>18</v>
      </c>
      <c r="E149">
        <v>16</v>
      </c>
      <c r="F149">
        <v>320</v>
      </c>
      <c r="H149" s="66">
        <f t="shared" si="8"/>
        <v>1.5873015873015872</v>
      </c>
      <c r="I149" s="66">
        <f t="shared" si="9"/>
        <v>14.285714285714285</v>
      </c>
      <c r="J149" s="66">
        <f t="shared" si="10"/>
        <v>253.96825396825395</v>
      </c>
      <c r="K149" s="66">
        <f t="shared" si="11"/>
        <v>22.857142857142858</v>
      </c>
    </row>
    <row r="150" spans="1:11">
      <c r="A150" t="s">
        <v>2715</v>
      </c>
      <c r="B150">
        <v>820</v>
      </c>
      <c r="C150" s="1">
        <v>2</v>
      </c>
      <c r="D150">
        <v>25</v>
      </c>
      <c r="E150">
        <v>20</v>
      </c>
      <c r="F150">
        <v>440</v>
      </c>
      <c r="H150" s="66">
        <f t="shared" si="8"/>
        <v>1.2195121951219512</v>
      </c>
      <c r="I150" s="66">
        <f t="shared" si="9"/>
        <v>15.24390243902439</v>
      </c>
      <c r="J150" s="66">
        <f t="shared" si="10"/>
        <v>268.29268292682929</v>
      </c>
      <c r="K150" s="66">
        <f t="shared" si="11"/>
        <v>21.951219512195124</v>
      </c>
    </row>
    <row r="151" spans="1:11">
      <c r="A151" t="s">
        <v>2716</v>
      </c>
      <c r="B151">
        <v>340</v>
      </c>
      <c r="C151" s="1">
        <v>2</v>
      </c>
      <c r="D151">
        <v>11</v>
      </c>
      <c r="E151">
        <v>8</v>
      </c>
      <c r="F151">
        <v>190</v>
      </c>
      <c r="H151" s="66">
        <f t="shared" si="8"/>
        <v>2.9411764705882351</v>
      </c>
      <c r="I151" s="66">
        <f t="shared" si="9"/>
        <v>16.176470588235297</v>
      </c>
      <c r="J151" s="66">
        <f t="shared" si="10"/>
        <v>279.41176470588238</v>
      </c>
      <c r="K151" s="66">
        <f t="shared" si="11"/>
        <v>21.176470588235293</v>
      </c>
    </row>
    <row r="152" spans="1:11">
      <c r="A152" t="s">
        <v>2717</v>
      </c>
      <c r="B152">
        <v>480</v>
      </c>
      <c r="C152" s="1">
        <v>2</v>
      </c>
      <c r="D152">
        <v>15</v>
      </c>
      <c r="E152">
        <v>13</v>
      </c>
      <c r="F152">
        <v>250</v>
      </c>
      <c r="H152" s="66">
        <f t="shared" si="8"/>
        <v>2.0833333333333335</v>
      </c>
      <c r="I152" s="66">
        <f t="shared" si="9"/>
        <v>15.625</v>
      </c>
      <c r="J152" s="66">
        <f t="shared" si="10"/>
        <v>260.41666666666669</v>
      </c>
      <c r="K152" s="66">
        <f t="shared" si="11"/>
        <v>24.375</v>
      </c>
    </row>
    <row r="153" spans="1:11">
      <c r="A153" t="s">
        <v>2718</v>
      </c>
      <c r="B153">
        <v>600</v>
      </c>
      <c r="C153" s="1">
        <v>4</v>
      </c>
      <c r="D153">
        <v>19</v>
      </c>
      <c r="E153">
        <v>16</v>
      </c>
      <c r="F153">
        <v>320</v>
      </c>
      <c r="H153" s="66">
        <f t="shared" si="8"/>
        <v>3.3333333333333335</v>
      </c>
      <c r="I153" s="66">
        <f t="shared" si="9"/>
        <v>15.833333333333334</v>
      </c>
      <c r="J153" s="66">
        <f t="shared" si="10"/>
        <v>266.66666666666669</v>
      </c>
      <c r="K153" s="66">
        <f t="shared" si="11"/>
        <v>24</v>
      </c>
    </row>
    <row r="154" spans="1:11">
      <c r="A154" t="s">
        <v>2719</v>
      </c>
      <c r="B154">
        <v>790</v>
      </c>
      <c r="C154" s="1">
        <v>4</v>
      </c>
      <c r="D154">
        <v>26</v>
      </c>
      <c r="E154">
        <v>20</v>
      </c>
      <c r="F154">
        <v>440</v>
      </c>
      <c r="H154" s="66">
        <f t="shared" si="8"/>
        <v>2.5316455696202533</v>
      </c>
      <c r="I154" s="66">
        <f t="shared" si="9"/>
        <v>16.455696202531648</v>
      </c>
      <c r="J154" s="66">
        <f t="shared" si="10"/>
        <v>278.48101265822783</v>
      </c>
      <c r="K154" s="66">
        <f t="shared" si="11"/>
        <v>22.784810126582279</v>
      </c>
    </row>
    <row r="155" spans="1:11">
      <c r="A155" t="s">
        <v>2720</v>
      </c>
      <c r="B155">
        <v>390</v>
      </c>
      <c r="C155" s="1">
        <v>0</v>
      </c>
      <c r="D155">
        <v>11</v>
      </c>
      <c r="E155">
        <v>8</v>
      </c>
      <c r="F155">
        <v>200</v>
      </c>
      <c r="H155" s="66">
        <f t="shared" si="8"/>
        <v>0</v>
      </c>
      <c r="I155" s="66">
        <f t="shared" si="9"/>
        <v>14.102564102564102</v>
      </c>
      <c r="J155" s="66">
        <f t="shared" si="10"/>
        <v>256.41025641025641</v>
      </c>
      <c r="K155" s="66">
        <f t="shared" si="11"/>
        <v>18.461538461538463</v>
      </c>
    </row>
    <row r="156" spans="1:11">
      <c r="A156" t="s">
        <v>2721</v>
      </c>
      <c r="B156">
        <v>530</v>
      </c>
      <c r="C156" s="1">
        <v>0</v>
      </c>
      <c r="D156">
        <v>15</v>
      </c>
      <c r="E156">
        <v>13</v>
      </c>
      <c r="F156">
        <v>260</v>
      </c>
      <c r="H156" s="66">
        <f t="shared" si="8"/>
        <v>0</v>
      </c>
      <c r="I156" s="66">
        <f t="shared" si="9"/>
        <v>14.150943396226415</v>
      </c>
      <c r="J156" s="66">
        <f t="shared" si="10"/>
        <v>245.28301886792454</v>
      </c>
      <c r="K156" s="66">
        <f t="shared" si="11"/>
        <v>22.075471698113208</v>
      </c>
    </row>
    <row r="157" spans="1:11">
      <c r="A157" t="s">
        <v>2722</v>
      </c>
      <c r="B157">
        <v>700</v>
      </c>
      <c r="C157" s="1">
        <v>0</v>
      </c>
      <c r="D157">
        <v>18</v>
      </c>
      <c r="E157">
        <v>16</v>
      </c>
      <c r="F157">
        <v>330</v>
      </c>
      <c r="H157" s="66">
        <f t="shared" si="8"/>
        <v>0</v>
      </c>
      <c r="I157" s="66">
        <f t="shared" si="9"/>
        <v>12.857142857142858</v>
      </c>
      <c r="J157" s="66">
        <f t="shared" si="10"/>
        <v>235.71428571428572</v>
      </c>
      <c r="K157" s="66">
        <f t="shared" si="11"/>
        <v>20.571428571428569</v>
      </c>
    </row>
    <row r="158" spans="1:11">
      <c r="A158" t="s">
        <v>2723</v>
      </c>
      <c r="B158">
        <v>890</v>
      </c>
      <c r="C158" s="1">
        <v>1</v>
      </c>
      <c r="D158">
        <v>25</v>
      </c>
      <c r="E158">
        <v>20</v>
      </c>
      <c r="F158">
        <v>450</v>
      </c>
      <c r="H158" s="66">
        <f t="shared" si="8"/>
        <v>0.5617977528089888</v>
      </c>
      <c r="I158" s="66">
        <f t="shared" si="9"/>
        <v>14.044943820224718</v>
      </c>
      <c r="J158" s="66">
        <f t="shared" si="10"/>
        <v>252.80898876404495</v>
      </c>
      <c r="K158" s="66">
        <f t="shared" si="11"/>
        <v>20.224719101123593</v>
      </c>
    </row>
    <row r="159" spans="1:11">
      <c r="A159" t="s">
        <v>2724</v>
      </c>
      <c r="B159">
        <v>370</v>
      </c>
      <c r="C159" s="1">
        <v>0</v>
      </c>
      <c r="D159">
        <v>9</v>
      </c>
      <c r="E159">
        <v>100</v>
      </c>
      <c r="F159">
        <v>180</v>
      </c>
      <c r="H159" s="66">
        <f t="shared" si="8"/>
        <v>0</v>
      </c>
      <c r="I159" s="66">
        <f t="shared" si="9"/>
        <v>12.162162162162163</v>
      </c>
      <c r="J159" s="66">
        <f t="shared" si="10"/>
        <v>243.24324324324326</v>
      </c>
      <c r="K159" s="66">
        <f t="shared" si="11"/>
        <v>243.24324324324326</v>
      </c>
    </row>
    <row r="160" spans="1:11">
      <c r="A160" t="s">
        <v>2725</v>
      </c>
      <c r="B160">
        <v>530</v>
      </c>
      <c r="C160" s="1">
        <v>0</v>
      </c>
      <c r="D160">
        <v>14</v>
      </c>
      <c r="E160">
        <v>170</v>
      </c>
      <c r="F160">
        <v>260</v>
      </c>
      <c r="H160" s="66">
        <f t="shared" si="8"/>
        <v>0</v>
      </c>
      <c r="I160" s="66">
        <f t="shared" si="9"/>
        <v>13.20754716981132</v>
      </c>
      <c r="J160" s="66">
        <f t="shared" si="10"/>
        <v>245.28301886792454</v>
      </c>
      <c r="K160" s="66">
        <f t="shared" si="11"/>
        <v>288.67924528301887</v>
      </c>
    </row>
    <row r="161" spans="1:11">
      <c r="A161" t="s">
        <v>2726</v>
      </c>
      <c r="B161">
        <v>660</v>
      </c>
      <c r="C161" s="1">
        <v>0</v>
      </c>
      <c r="D161">
        <v>15</v>
      </c>
      <c r="E161">
        <v>190</v>
      </c>
      <c r="F161">
        <v>300</v>
      </c>
      <c r="H161" s="66">
        <f t="shared" si="8"/>
        <v>0</v>
      </c>
      <c r="I161" s="66">
        <f t="shared" si="9"/>
        <v>11.363636363636363</v>
      </c>
      <c r="J161" s="66">
        <f t="shared" si="10"/>
        <v>227.27272727272725</v>
      </c>
      <c r="K161" s="66">
        <f t="shared" si="11"/>
        <v>259.09090909090907</v>
      </c>
    </row>
    <row r="162" spans="1:11">
      <c r="A162" t="s">
        <v>2727</v>
      </c>
      <c r="B162">
        <v>840</v>
      </c>
      <c r="C162" s="1">
        <v>0</v>
      </c>
      <c r="D162">
        <v>21</v>
      </c>
      <c r="E162">
        <v>240</v>
      </c>
      <c r="F162">
        <v>410</v>
      </c>
      <c r="H162" s="66">
        <f t="shared" si="8"/>
        <v>0</v>
      </c>
      <c r="I162" s="66">
        <f t="shared" si="9"/>
        <v>12.5</v>
      </c>
      <c r="J162" s="66">
        <f t="shared" si="10"/>
        <v>244.04761904761904</v>
      </c>
      <c r="K162" s="66">
        <f t="shared" si="11"/>
        <v>257.14285714285717</v>
      </c>
    </row>
    <row r="163" spans="1:11">
      <c r="A163" t="s">
        <v>2728</v>
      </c>
      <c r="B163">
        <v>580</v>
      </c>
      <c r="C163" s="1">
        <v>1</v>
      </c>
      <c r="D163">
        <v>14</v>
      </c>
      <c r="E163">
        <v>210</v>
      </c>
      <c r="F163">
        <v>250</v>
      </c>
      <c r="H163" s="66">
        <f t="shared" si="8"/>
        <v>0.86206896551724133</v>
      </c>
      <c r="I163" s="66">
        <f t="shared" si="9"/>
        <v>12.068965517241379</v>
      </c>
      <c r="J163" s="66">
        <f t="shared" si="10"/>
        <v>215.51724137931032</v>
      </c>
      <c r="K163" s="66">
        <f t="shared" si="11"/>
        <v>325.86206896551727</v>
      </c>
    </row>
    <row r="164" spans="1:11">
      <c r="A164" t="s">
        <v>2729</v>
      </c>
      <c r="B164">
        <v>730</v>
      </c>
      <c r="C164" s="1">
        <v>1</v>
      </c>
      <c r="D164">
        <v>17</v>
      </c>
      <c r="E164">
        <v>280</v>
      </c>
      <c r="F164">
        <v>310</v>
      </c>
      <c r="H164" s="66">
        <f t="shared" si="8"/>
        <v>0.68493150684931503</v>
      </c>
      <c r="I164" s="66">
        <f t="shared" si="9"/>
        <v>11.643835616438357</v>
      </c>
      <c r="J164" s="66">
        <f t="shared" si="10"/>
        <v>212.32876712328766</v>
      </c>
      <c r="K164" s="66">
        <f t="shared" si="11"/>
        <v>345.20547945205482</v>
      </c>
    </row>
    <row r="165" spans="1:11">
      <c r="A165" t="s">
        <v>2730</v>
      </c>
      <c r="B165">
        <v>1030</v>
      </c>
      <c r="C165" s="1">
        <v>2</v>
      </c>
      <c r="D165">
        <v>23</v>
      </c>
      <c r="E165">
        <v>380</v>
      </c>
      <c r="F165">
        <v>410</v>
      </c>
      <c r="H165" s="66">
        <f t="shared" si="8"/>
        <v>0.970873786407767</v>
      </c>
      <c r="I165" s="66">
        <f t="shared" si="9"/>
        <v>11.16504854368932</v>
      </c>
      <c r="J165" s="66">
        <f t="shared" si="10"/>
        <v>199.02912621359224</v>
      </c>
      <c r="K165" s="66">
        <f t="shared" si="11"/>
        <v>332.03883495145629</v>
      </c>
    </row>
    <row r="166" spans="1:11">
      <c r="A166" t="s">
        <v>2731</v>
      </c>
      <c r="B166">
        <v>1220</v>
      </c>
      <c r="C166" s="1">
        <v>2</v>
      </c>
      <c r="D166">
        <v>29</v>
      </c>
      <c r="E166">
        <v>440</v>
      </c>
      <c r="F166">
        <v>530</v>
      </c>
      <c r="H166" s="66">
        <f t="shared" si="8"/>
        <v>0.81967213114754101</v>
      </c>
      <c r="I166" s="66">
        <f t="shared" si="9"/>
        <v>11.885245901639344</v>
      </c>
      <c r="J166" s="66">
        <f t="shared" si="10"/>
        <v>217.21311475409834</v>
      </c>
      <c r="K166" s="66">
        <f t="shared" si="11"/>
        <v>324.59016393442624</v>
      </c>
    </row>
    <row r="167" spans="1:11">
      <c r="A167" t="s">
        <v>2732</v>
      </c>
      <c r="B167">
        <v>380</v>
      </c>
      <c r="C167" s="1">
        <v>0</v>
      </c>
      <c r="D167">
        <v>11</v>
      </c>
      <c r="E167">
        <v>100</v>
      </c>
      <c r="F167">
        <v>190</v>
      </c>
      <c r="H167" s="66">
        <f t="shared" si="8"/>
        <v>0</v>
      </c>
      <c r="I167" s="66">
        <f t="shared" si="9"/>
        <v>14.473684210526315</v>
      </c>
      <c r="J167" s="66">
        <f t="shared" si="10"/>
        <v>250</v>
      </c>
      <c r="K167" s="66">
        <f t="shared" si="11"/>
        <v>236.84210526315786</v>
      </c>
    </row>
    <row r="168" spans="1:11">
      <c r="A168" t="s">
        <v>2733</v>
      </c>
      <c r="B168">
        <v>530</v>
      </c>
      <c r="C168" s="1">
        <v>0</v>
      </c>
      <c r="D168">
        <v>14</v>
      </c>
      <c r="E168">
        <v>170</v>
      </c>
      <c r="F168">
        <v>260</v>
      </c>
      <c r="H168" s="66">
        <f t="shared" si="8"/>
        <v>0</v>
      </c>
      <c r="I168" s="66">
        <f t="shared" si="9"/>
        <v>13.20754716981132</v>
      </c>
      <c r="J168" s="66">
        <f t="shared" si="10"/>
        <v>245.28301886792454</v>
      </c>
      <c r="K168" s="66">
        <f t="shared" si="11"/>
        <v>288.67924528301887</v>
      </c>
    </row>
    <row r="169" spans="1:11">
      <c r="A169" t="s">
        <v>2734</v>
      </c>
      <c r="B169">
        <v>690</v>
      </c>
      <c r="C169" s="1">
        <v>0</v>
      </c>
      <c r="D169">
        <v>18</v>
      </c>
      <c r="E169">
        <v>200</v>
      </c>
      <c r="F169">
        <v>330</v>
      </c>
      <c r="H169" s="66">
        <f t="shared" si="8"/>
        <v>0</v>
      </c>
      <c r="I169" s="66">
        <f t="shared" si="9"/>
        <v>13.043478260869565</v>
      </c>
      <c r="J169" s="66">
        <f t="shared" si="10"/>
        <v>239.13043478260872</v>
      </c>
      <c r="K169" s="66">
        <f t="shared" si="11"/>
        <v>260.86956521739131</v>
      </c>
    </row>
    <row r="170" spans="1:11">
      <c r="A170" t="s">
        <v>2735</v>
      </c>
      <c r="B170">
        <v>880</v>
      </c>
      <c r="C170" s="1">
        <v>0</v>
      </c>
      <c r="D170">
        <v>25</v>
      </c>
      <c r="E170">
        <v>260</v>
      </c>
      <c r="F170">
        <v>450</v>
      </c>
      <c r="H170" s="66">
        <f t="shared" si="8"/>
        <v>0</v>
      </c>
      <c r="I170" s="66">
        <f t="shared" si="9"/>
        <v>14.204545454545453</v>
      </c>
      <c r="J170" s="66">
        <f t="shared" si="10"/>
        <v>255.68181818181819</v>
      </c>
      <c r="K170" s="66">
        <f t="shared" si="11"/>
        <v>265.90909090909093</v>
      </c>
    </row>
    <row r="171" spans="1:11">
      <c r="A171" t="s">
        <v>2736</v>
      </c>
      <c r="B171">
        <v>630</v>
      </c>
      <c r="C171" s="1">
        <v>2</v>
      </c>
      <c r="D171">
        <v>15</v>
      </c>
      <c r="E171">
        <v>200</v>
      </c>
      <c r="F171">
        <v>370</v>
      </c>
      <c r="H171" s="66">
        <f t="shared" si="8"/>
        <v>1.5873015873015872</v>
      </c>
      <c r="I171" s="66">
        <f t="shared" si="9"/>
        <v>11.904761904761903</v>
      </c>
      <c r="J171" s="66">
        <f t="shared" si="10"/>
        <v>293.65079365079367</v>
      </c>
      <c r="K171" s="66">
        <f t="shared" si="11"/>
        <v>285.71428571428572</v>
      </c>
    </row>
    <row r="172" spans="1:11">
      <c r="A172" t="s">
        <v>2737</v>
      </c>
      <c r="B172">
        <v>780</v>
      </c>
      <c r="C172" s="1">
        <v>2</v>
      </c>
      <c r="D172">
        <v>18</v>
      </c>
      <c r="E172">
        <v>270</v>
      </c>
      <c r="F172">
        <v>430</v>
      </c>
      <c r="H172" s="66">
        <f t="shared" si="8"/>
        <v>1.2820512820512822</v>
      </c>
      <c r="I172" s="66">
        <f t="shared" si="9"/>
        <v>11.538461538461538</v>
      </c>
      <c r="J172" s="66">
        <f t="shared" si="10"/>
        <v>275.64102564102564</v>
      </c>
      <c r="K172" s="66">
        <f t="shared" si="11"/>
        <v>311.53846153846155</v>
      </c>
    </row>
    <row r="173" spans="1:11">
      <c r="A173" t="s">
        <v>2738</v>
      </c>
      <c r="B173">
        <v>940</v>
      </c>
      <c r="C173" s="1">
        <v>2</v>
      </c>
      <c r="D173">
        <v>22</v>
      </c>
      <c r="E173">
        <v>300</v>
      </c>
      <c r="F173">
        <v>500</v>
      </c>
      <c r="H173" s="66">
        <f t="shared" si="8"/>
        <v>1.0638297872340425</v>
      </c>
      <c r="I173" s="66">
        <f t="shared" si="9"/>
        <v>11.702127659574467</v>
      </c>
      <c r="J173" s="66">
        <f t="shared" si="10"/>
        <v>265.95744680851061</v>
      </c>
      <c r="K173" s="66">
        <f t="shared" si="11"/>
        <v>287.2340425531915</v>
      </c>
    </row>
    <row r="174" spans="1:11">
      <c r="A174" t="s">
        <v>2739</v>
      </c>
      <c r="B174">
        <v>1130</v>
      </c>
      <c r="C174" s="1">
        <v>2</v>
      </c>
      <c r="D174">
        <v>29</v>
      </c>
      <c r="E174">
        <v>360</v>
      </c>
      <c r="F174">
        <v>620</v>
      </c>
      <c r="H174" s="66">
        <f t="shared" si="8"/>
        <v>0.88495575221238942</v>
      </c>
      <c r="I174" s="66">
        <f t="shared" si="9"/>
        <v>12.831858407079645</v>
      </c>
      <c r="J174" s="66">
        <f t="shared" si="10"/>
        <v>274.33628318584067</v>
      </c>
      <c r="K174" s="66">
        <f t="shared" si="11"/>
        <v>286.72566371681415</v>
      </c>
    </row>
    <row r="175" spans="1:11">
      <c r="A175" t="s">
        <v>2740</v>
      </c>
      <c r="B175">
        <v>380</v>
      </c>
      <c r="C175" s="1">
        <v>0</v>
      </c>
      <c r="D175">
        <v>11</v>
      </c>
      <c r="E175">
        <v>100</v>
      </c>
      <c r="F175">
        <v>190</v>
      </c>
      <c r="H175" s="66">
        <f t="shared" si="8"/>
        <v>0</v>
      </c>
      <c r="I175" s="66">
        <f t="shared" si="9"/>
        <v>14.473684210526315</v>
      </c>
      <c r="J175" s="66">
        <f t="shared" si="10"/>
        <v>250</v>
      </c>
      <c r="K175" s="66">
        <f t="shared" si="11"/>
        <v>236.84210526315786</v>
      </c>
    </row>
    <row r="176" spans="1:11">
      <c r="A176" t="s">
        <v>2741</v>
      </c>
      <c r="B176">
        <v>530</v>
      </c>
      <c r="C176" s="1">
        <v>0</v>
      </c>
      <c r="D176">
        <v>14</v>
      </c>
      <c r="E176">
        <v>170</v>
      </c>
      <c r="F176">
        <v>260</v>
      </c>
      <c r="H176" s="66">
        <f t="shared" si="8"/>
        <v>0</v>
      </c>
      <c r="I176" s="66">
        <f t="shared" si="9"/>
        <v>13.20754716981132</v>
      </c>
      <c r="J176" s="66">
        <f t="shared" si="10"/>
        <v>245.28301886792454</v>
      </c>
      <c r="K176" s="66">
        <f t="shared" si="11"/>
        <v>288.67924528301887</v>
      </c>
    </row>
    <row r="177" spans="1:11">
      <c r="A177" t="s">
        <v>2742</v>
      </c>
      <c r="B177">
        <v>690</v>
      </c>
      <c r="C177" s="1">
        <v>0</v>
      </c>
      <c r="D177">
        <v>18</v>
      </c>
      <c r="E177">
        <v>200</v>
      </c>
      <c r="F177">
        <v>330</v>
      </c>
      <c r="H177" s="66">
        <f t="shared" si="8"/>
        <v>0</v>
      </c>
      <c r="I177" s="66">
        <f t="shared" si="9"/>
        <v>13.043478260869565</v>
      </c>
      <c r="J177" s="66">
        <f t="shared" si="10"/>
        <v>239.13043478260872</v>
      </c>
      <c r="K177" s="66">
        <f t="shared" si="11"/>
        <v>260.86956521739131</v>
      </c>
    </row>
    <row r="178" spans="1:11">
      <c r="A178" t="s">
        <v>2743</v>
      </c>
      <c r="B178">
        <v>880</v>
      </c>
      <c r="C178" s="1">
        <v>0</v>
      </c>
      <c r="D178">
        <v>25</v>
      </c>
      <c r="E178">
        <v>260</v>
      </c>
      <c r="F178">
        <v>450</v>
      </c>
      <c r="H178" s="66">
        <f t="shared" si="8"/>
        <v>0</v>
      </c>
      <c r="I178" s="66">
        <f t="shared" si="9"/>
        <v>14.204545454545453</v>
      </c>
      <c r="J178" s="66">
        <f t="shared" si="10"/>
        <v>255.68181818181819</v>
      </c>
      <c r="K178" s="66">
        <f t="shared" si="11"/>
        <v>265.90909090909093</v>
      </c>
    </row>
    <row r="179" spans="1:11">
      <c r="A179" t="s">
        <v>2744</v>
      </c>
      <c r="B179">
        <v>530</v>
      </c>
      <c r="C179" s="1">
        <v>1</v>
      </c>
      <c r="D179">
        <v>12</v>
      </c>
      <c r="E179">
        <v>160</v>
      </c>
      <c r="F179">
        <v>220</v>
      </c>
      <c r="H179" s="66">
        <f t="shared" si="8"/>
        <v>0.94339622641509435</v>
      </c>
      <c r="I179" s="66">
        <f t="shared" si="9"/>
        <v>11.320754716981131</v>
      </c>
      <c r="J179" s="66">
        <f t="shared" si="10"/>
        <v>207.54716981132077</v>
      </c>
      <c r="K179" s="66">
        <f t="shared" si="11"/>
        <v>271.69811320754718</v>
      </c>
    </row>
    <row r="180" spans="1:11">
      <c r="A180" t="s">
        <v>2745</v>
      </c>
      <c r="B180">
        <v>670</v>
      </c>
      <c r="C180" s="1">
        <v>1</v>
      </c>
      <c r="D180">
        <v>16</v>
      </c>
      <c r="E180">
        <v>220</v>
      </c>
      <c r="F180">
        <v>280</v>
      </c>
      <c r="H180" s="66">
        <f t="shared" si="8"/>
        <v>0.74626865671641796</v>
      </c>
      <c r="I180" s="66">
        <f t="shared" si="9"/>
        <v>11.940298507462687</v>
      </c>
      <c r="J180" s="66">
        <f t="shared" si="10"/>
        <v>208.955223880597</v>
      </c>
      <c r="K180" s="66">
        <f t="shared" si="11"/>
        <v>295.52238805970148</v>
      </c>
    </row>
    <row r="181" spans="1:11">
      <c r="A181" t="s">
        <v>2746</v>
      </c>
      <c r="B181">
        <v>980</v>
      </c>
      <c r="C181" s="1">
        <v>2</v>
      </c>
      <c r="D181">
        <v>21</v>
      </c>
      <c r="E181">
        <v>310</v>
      </c>
      <c r="F181">
        <v>370</v>
      </c>
      <c r="H181" s="66">
        <f t="shared" si="8"/>
        <v>1.0204081632653061</v>
      </c>
      <c r="I181" s="66">
        <f t="shared" si="9"/>
        <v>10.714285714285714</v>
      </c>
      <c r="J181" s="66">
        <f t="shared" si="10"/>
        <v>188.77551020408163</v>
      </c>
      <c r="K181" s="66">
        <f t="shared" si="11"/>
        <v>284.69387755102042</v>
      </c>
    </row>
    <row r="182" spans="1:11" ht="15" thickBot="1">
      <c r="A182" t="s">
        <v>2747</v>
      </c>
      <c r="B182">
        <v>1170</v>
      </c>
      <c r="C182" s="1">
        <v>2</v>
      </c>
      <c r="D182">
        <v>28</v>
      </c>
      <c r="E182">
        <v>370</v>
      </c>
      <c r="F182">
        <v>490</v>
      </c>
      <c r="H182" s="66">
        <f t="shared" si="8"/>
        <v>0.85470085470085466</v>
      </c>
      <c r="I182" s="66">
        <f t="shared" si="9"/>
        <v>11.965811965811966</v>
      </c>
      <c r="J182" s="66">
        <f t="shared" si="10"/>
        <v>209.40170940170941</v>
      </c>
      <c r="K182" s="66">
        <f t="shared" si="11"/>
        <v>284.61538461538464</v>
      </c>
    </row>
    <row r="183" spans="1:11" ht="15" thickBot="1">
      <c r="A183" s="8" t="s">
        <v>2748</v>
      </c>
      <c r="H183" s="66"/>
      <c r="I183" s="66"/>
      <c r="J183" s="66"/>
      <c r="K183" s="66"/>
    </row>
    <row r="184" spans="1:11">
      <c r="A184" t="s">
        <v>2749</v>
      </c>
      <c r="B184">
        <v>450</v>
      </c>
      <c r="C184" s="1">
        <v>2</v>
      </c>
      <c r="D184">
        <v>15</v>
      </c>
      <c r="E184">
        <v>11</v>
      </c>
      <c r="F184">
        <v>1220</v>
      </c>
      <c r="H184" s="66">
        <f t="shared" si="8"/>
        <v>2.2222222222222223</v>
      </c>
      <c r="I184" s="66">
        <f t="shared" si="9"/>
        <v>16.666666666666668</v>
      </c>
      <c r="J184" s="66">
        <f t="shared" si="10"/>
        <v>1355.5555555555557</v>
      </c>
      <c r="K184" s="66">
        <f t="shared" si="11"/>
        <v>22</v>
      </c>
    </row>
    <row r="185" spans="1:11">
      <c r="A185" t="s">
        <v>2750</v>
      </c>
      <c r="B185">
        <v>420</v>
      </c>
      <c r="C185" s="1">
        <v>2</v>
      </c>
      <c r="D185">
        <v>15</v>
      </c>
      <c r="E185">
        <v>10</v>
      </c>
      <c r="F185">
        <v>1580</v>
      </c>
      <c r="H185" s="66">
        <f t="shared" si="8"/>
        <v>2.3809523809523814</v>
      </c>
      <c r="I185" s="66">
        <f t="shared" si="9"/>
        <v>17.857142857142858</v>
      </c>
      <c r="J185" s="66">
        <f t="shared" si="10"/>
        <v>1880.952380952381</v>
      </c>
      <c r="K185" s="66">
        <f t="shared" si="11"/>
        <v>21.428571428571427</v>
      </c>
    </row>
    <row r="186" spans="1:11">
      <c r="A186" t="s">
        <v>2751</v>
      </c>
      <c r="B186">
        <v>620</v>
      </c>
      <c r="C186" s="1">
        <v>3</v>
      </c>
      <c r="D186">
        <v>26</v>
      </c>
      <c r="E186">
        <v>19</v>
      </c>
      <c r="F186">
        <v>1590</v>
      </c>
      <c r="H186" s="66">
        <f t="shared" si="8"/>
        <v>2.4193548387096775</v>
      </c>
      <c r="I186" s="66">
        <f t="shared" si="9"/>
        <v>20.967741935483872</v>
      </c>
      <c r="J186" s="66">
        <f t="shared" si="10"/>
        <v>1282.258064516129</v>
      </c>
      <c r="K186" s="66">
        <f t="shared" si="11"/>
        <v>27.580645161290324</v>
      </c>
    </row>
    <row r="187" spans="1:11">
      <c r="A187" t="s">
        <v>2752</v>
      </c>
      <c r="B187">
        <v>490</v>
      </c>
      <c r="C187" s="1">
        <v>5</v>
      </c>
      <c r="D187">
        <v>15</v>
      </c>
      <c r="E187">
        <v>12</v>
      </c>
      <c r="F187">
        <v>1320</v>
      </c>
      <c r="H187" s="66">
        <f t="shared" si="8"/>
        <v>5.1020408163265305</v>
      </c>
      <c r="I187" s="66">
        <f t="shared" si="9"/>
        <v>15.306122448979592</v>
      </c>
      <c r="J187" s="66">
        <f t="shared" si="10"/>
        <v>1346.9387755102041</v>
      </c>
      <c r="K187" s="66">
        <f t="shared" si="11"/>
        <v>22.040816326530614</v>
      </c>
    </row>
    <row r="188" spans="1:11">
      <c r="A188" t="s">
        <v>2753</v>
      </c>
      <c r="B188">
        <v>380</v>
      </c>
      <c r="C188" s="1">
        <v>1</v>
      </c>
      <c r="D188">
        <v>14</v>
      </c>
      <c r="E188">
        <v>10</v>
      </c>
      <c r="F188">
        <v>1120</v>
      </c>
      <c r="H188" s="66">
        <f t="shared" si="8"/>
        <v>1.3157894736842104</v>
      </c>
      <c r="I188" s="66">
        <f t="shared" si="9"/>
        <v>18.421052631578945</v>
      </c>
      <c r="J188" s="66">
        <f t="shared" si="10"/>
        <v>1473.6842105263156</v>
      </c>
      <c r="K188" s="66">
        <f t="shared" si="11"/>
        <v>23.684210526315788</v>
      </c>
    </row>
    <row r="189" spans="1:11" ht="15" thickBot="1">
      <c r="A189" t="s">
        <v>2754</v>
      </c>
      <c r="B189">
        <v>490</v>
      </c>
      <c r="C189" s="1">
        <v>1</v>
      </c>
      <c r="D189">
        <v>19</v>
      </c>
      <c r="E189">
        <v>15</v>
      </c>
      <c r="F189">
        <v>1260</v>
      </c>
      <c r="H189" s="66">
        <f t="shared" si="8"/>
        <v>1.0204081632653061</v>
      </c>
      <c r="I189" s="66">
        <f t="shared" si="9"/>
        <v>19.387755102040817</v>
      </c>
      <c r="J189" s="66">
        <f t="shared" si="10"/>
        <v>1285.7142857142858</v>
      </c>
      <c r="K189" s="66">
        <f t="shared" si="11"/>
        <v>27.551020408163261</v>
      </c>
    </row>
    <row r="190" spans="1:11" ht="15" thickBot="1">
      <c r="A190" s="8" t="s">
        <v>2755</v>
      </c>
      <c r="H190" s="66"/>
      <c r="I190" s="66"/>
      <c r="J190" s="66"/>
      <c r="K190" s="66"/>
    </row>
    <row r="191" spans="1:11">
      <c r="A191" t="s">
        <v>2756</v>
      </c>
      <c r="B191">
        <v>400</v>
      </c>
      <c r="C191">
        <v>3</v>
      </c>
      <c r="D191">
        <v>16</v>
      </c>
      <c r="E191">
        <v>3.5</v>
      </c>
      <c r="F191">
        <v>660</v>
      </c>
      <c r="H191" s="66">
        <f t="shared" si="8"/>
        <v>3.75</v>
      </c>
      <c r="I191" s="66">
        <f t="shared" si="9"/>
        <v>20</v>
      </c>
      <c r="J191" s="66">
        <f t="shared" si="10"/>
        <v>825</v>
      </c>
      <c r="K191" s="66">
        <f t="shared" si="11"/>
        <v>7.875</v>
      </c>
    </row>
    <row r="192" spans="1:11">
      <c r="A192" t="s">
        <v>2757</v>
      </c>
      <c r="B192">
        <v>430</v>
      </c>
      <c r="C192">
        <v>3</v>
      </c>
      <c r="D192">
        <v>14</v>
      </c>
      <c r="E192">
        <v>6</v>
      </c>
      <c r="F192">
        <v>360</v>
      </c>
      <c r="H192" s="66">
        <f t="shared" si="8"/>
        <v>3.4883720930232558</v>
      </c>
      <c r="I192" s="66">
        <f t="shared" si="9"/>
        <v>16.279069767441861</v>
      </c>
      <c r="J192" s="66">
        <f t="shared" si="10"/>
        <v>418.60465116279073</v>
      </c>
      <c r="K192" s="66">
        <f t="shared" si="11"/>
        <v>12.558139534883722</v>
      </c>
    </row>
    <row r="193" spans="1:11">
      <c r="A193" t="s">
        <v>2758</v>
      </c>
      <c r="B193">
        <v>480</v>
      </c>
      <c r="C193">
        <v>3</v>
      </c>
      <c r="D193">
        <v>16</v>
      </c>
      <c r="E193">
        <v>8</v>
      </c>
      <c r="F193">
        <v>620</v>
      </c>
      <c r="H193" s="66">
        <f t="shared" si="8"/>
        <v>3.125</v>
      </c>
      <c r="I193" s="66">
        <f t="shared" si="9"/>
        <v>16.666666666666668</v>
      </c>
      <c r="J193" s="66">
        <f t="shared" si="10"/>
        <v>645.83333333333337</v>
      </c>
      <c r="K193" s="66">
        <f t="shared" si="11"/>
        <v>15</v>
      </c>
    </row>
    <row r="194" spans="1:11">
      <c r="A194" t="s">
        <v>2759</v>
      </c>
      <c r="B194">
        <v>170</v>
      </c>
      <c r="C194">
        <v>1</v>
      </c>
      <c r="D194">
        <v>6</v>
      </c>
      <c r="E194">
        <v>1.5</v>
      </c>
      <c r="F194">
        <v>340</v>
      </c>
      <c r="H194" s="66">
        <f t="shared" si="8"/>
        <v>2.9411764705882351</v>
      </c>
      <c r="I194" s="66">
        <f t="shared" si="9"/>
        <v>17.647058823529413</v>
      </c>
      <c r="J194" s="66">
        <f t="shared" si="10"/>
        <v>1000</v>
      </c>
      <c r="K194" s="66">
        <f t="shared" si="11"/>
        <v>7.9411764705882346</v>
      </c>
    </row>
    <row r="195" spans="1:11">
      <c r="A195" t="s">
        <v>2760</v>
      </c>
      <c r="B195">
        <v>260</v>
      </c>
      <c r="C195">
        <v>2</v>
      </c>
      <c r="D195">
        <v>6</v>
      </c>
      <c r="E195">
        <v>1.5</v>
      </c>
      <c r="F195">
        <v>340</v>
      </c>
      <c r="H195" s="66">
        <f t="shared" si="8"/>
        <v>3.8461538461538463</v>
      </c>
      <c r="I195" s="66">
        <f t="shared" si="9"/>
        <v>11.538461538461538</v>
      </c>
      <c r="J195" s="66">
        <f t="shared" si="10"/>
        <v>653.84615384615381</v>
      </c>
      <c r="K195" s="66">
        <f t="shared" si="11"/>
        <v>5.1923076923076925</v>
      </c>
    </row>
    <row r="196" spans="1:11">
      <c r="A196" t="s">
        <v>2761</v>
      </c>
      <c r="B196">
        <v>540</v>
      </c>
      <c r="C196">
        <v>3</v>
      </c>
      <c r="D196">
        <v>15</v>
      </c>
      <c r="E196">
        <v>12</v>
      </c>
      <c r="F196">
        <v>1170</v>
      </c>
      <c r="H196" s="66">
        <f t="shared" si="8"/>
        <v>2.7777777777777777</v>
      </c>
      <c r="I196" s="66">
        <f t="shared" si="9"/>
        <v>13.888888888888888</v>
      </c>
      <c r="J196" s="66">
        <f t="shared" si="10"/>
        <v>1083.3333333333333</v>
      </c>
      <c r="K196" s="66">
        <f t="shared" si="11"/>
        <v>20</v>
      </c>
    </row>
    <row r="197" spans="1:11">
      <c r="A197" t="s">
        <v>2762</v>
      </c>
      <c r="B197">
        <v>400</v>
      </c>
      <c r="C197">
        <v>3</v>
      </c>
      <c r="D197">
        <v>13</v>
      </c>
      <c r="E197">
        <v>6</v>
      </c>
      <c r="F197">
        <v>310</v>
      </c>
      <c r="H197" s="66">
        <f t="shared" si="8"/>
        <v>3.75</v>
      </c>
      <c r="I197" s="66">
        <f t="shared" si="9"/>
        <v>16.25</v>
      </c>
      <c r="J197" s="66">
        <f t="shared" si="10"/>
        <v>387.5</v>
      </c>
      <c r="K197" s="66">
        <f t="shared" si="11"/>
        <v>13.5</v>
      </c>
    </row>
    <row r="198" spans="1:11">
      <c r="A198" t="s">
        <v>2763</v>
      </c>
      <c r="B198">
        <v>460</v>
      </c>
      <c r="C198">
        <v>3</v>
      </c>
      <c r="D198">
        <v>16</v>
      </c>
      <c r="E198">
        <v>9</v>
      </c>
      <c r="F198">
        <v>580</v>
      </c>
      <c r="H198" s="66">
        <f t="shared" ref="H198:H261" si="12">C198/B198*500</f>
        <v>3.2608695652173911</v>
      </c>
      <c r="I198" s="66">
        <f t="shared" ref="I198:I261" si="13">D198/B198*500</f>
        <v>17.391304347826086</v>
      </c>
      <c r="J198" s="66">
        <f t="shared" ref="J198:J261" si="14">F198/B198*500</f>
        <v>630.43478260869563</v>
      </c>
      <c r="K198" s="66">
        <f t="shared" ref="K198:K261" si="15">(E198*9)/B198*100</f>
        <v>17.608695652173914</v>
      </c>
    </row>
    <row r="199" spans="1:11">
      <c r="A199" t="s">
        <v>2653</v>
      </c>
      <c r="B199">
        <v>610</v>
      </c>
      <c r="C199">
        <v>3</v>
      </c>
      <c r="D199">
        <v>15</v>
      </c>
      <c r="E199">
        <v>11</v>
      </c>
      <c r="F199">
        <v>1250</v>
      </c>
      <c r="H199" s="66">
        <f t="shared" si="12"/>
        <v>2.459016393442623</v>
      </c>
      <c r="I199" s="66">
        <f t="shared" si="13"/>
        <v>12.295081967213115</v>
      </c>
      <c r="J199" s="66">
        <f t="shared" si="14"/>
        <v>1024.5901639344261</v>
      </c>
      <c r="K199" s="66">
        <f t="shared" si="15"/>
        <v>16.229508196721312</v>
      </c>
    </row>
    <row r="200" spans="1:11" ht="15" thickBot="1">
      <c r="A200" t="s">
        <v>2654</v>
      </c>
      <c r="B200">
        <v>350</v>
      </c>
      <c r="C200">
        <v>3</v>
      </c>
      <c r="D200">
        <v>8</v>
      </c>
      <c r="E200">
        <v>3.5</v>
      </c>
      <c r="F200">
        <v>520</v>
      </c>
      <c r="H200" s="66">
        <f t="shared" si="12"/>
        <v>4.2857142857142856</v>
      </c>
      <c r="I200" s="66">
        <f t="shared" si="13"/>
        <v>11.428571428571429</v>
      </c>
      <c r="J200" s="66">
        <f t="shared" si="14"/>
        <v>742.85714285714289</v>
      </c>
      <c r="K200" s="66">
        <f t="shared" si="15"/>
        <v>9</v>
      </c>
    </row>
    <row r="201" spans="1:11" ht="15" thickBot="1">
      <c r="A201" s="8" t="s">
        <v>2655</v>
      </c>
      <c r="H201" s="66"/>
      <c r="I201" s="66"/>
      <c r="J201" s="66"/>
      <c r="K201" s="66"/>
    </row>
    <row r="202" spans="1:11">
      <c r="A202" t="s">
        <v>2656</v>
      </c>
      <c r="B202">
        <v>190</v>
      </c>
      <c r="C202" s="1">
        <v>0.5</v>
      </c>
      <c r="D202">
        <v>2</v>
      </c>
      <c r="E202">
        <v>4</v>
      </c>
      <c r="F202">
        <v>180</v>
      </c>
      <c r="H202" s="66">
        <f t="shared" si="12"/>
        <v>1.3157894736842104</v>
      </c>
      <c r="I202" s="66">
        <f t="shared" si="13"/>
        <v>5.2631578947368416</v>
      </c>
      <c r="J202" s="66">
        <f t="shared" si="14"/>
        <v>473.68421052631578</v>
      </c>
      <c r="K202" s="66">
        <f t="shared" si="15"/>
        <v>18.947368421052634</v>
      </c>
    </row>
    <row r="203" spans="1:11">
      <c r="A203" t="s">
        <v>2657</v>
      </c>
      <c r="B203">
        <v>840</v>
      </c>
      <c r="C203" s="1">
        <v>3</v>
      </c>
      <c r="D203">
        <v>9</v>
      </c>
      <c r="E203">
        <v>26</v>
      </c>
      <c r="F203">
        <v>530</v>
      </c>
      <c r="H203" s="66">
        <f t="shared" si="12"/>
        <v>1.7857142857142856</v>
      </c>
      <c r="I203" s="66">
        <f t="shared" si="13"/>
        <v>5.3571428571428568</v>
      </c>
      <c r="J203" s="66">
        <f t="shared" si="14"/>
        <v>315.47619047619048</v>
      </c>
      <c r="K203" s="66">
        <f t="shared" si="15"/>
        <v>27.857142857142858</v>
      </c>
    </row>
    <row r="204" spans="1:11">
      <c r="A204" t="s">
        <v>2658</v>
      </c>
      <c r="B204">
        <v>520</v>
      </c>
      <c r="C204" s="1">
        <v>0</v>
      </c>
      <c r="D204">
        <v>6</v>
      </c>
      <c r="E204">
        <v>14</v>
      </c>
      <c r="F204">
        <v>140</v>
      </c>
      <c r="H204" s="66">
        <f t="shared" si="12"/>
        <v>0</v>
      </c>
      <c r="I204" s="66">
        <f t="shared" si="13"/>
        <v>5.7692307692307692</v>
      </c>
      <c r="J204" s="66">
        <f t="shared" si="14"/>
        <v>134.61538461538461</v>
      </c>
      <c r="K204" s="66">
        <f t="shared" si="15"/>
        <v>24.23076923076923</v>
      </c>
    </row>
    <row r="205" spans="1:11">
      <c r="A205" t="s">
        <v>2659</v>
      </c>
      <c r="B205">
        <v>540</v>
      </c>
      <c r="C205" s="1">
        <v>2</v>
      </c>
      <c r="D205">
        <v>8</v>
      </c>
      <c r="E205">
        <v>18</v>
      </c>
      <c r="F205">
        <v>230</v>
      </c>
      <c r="H205" s="66">
        <f t="shared" si="12"/>
        <v>1.8518518518518519</v>
      </c>
      <c r="I205" s="66">
        <f t="shared" si="13"/>
        <v>7.4074074074074074</v>
      </c>
      <c r="J205" s="66">
        <f t="shared" si="14"/>
        <v>212.96296296296296</v>
      </c>
      <c r="K205" s="66">
        <f t="shared" si="15"/>
        <v>30</v>
      </c>
    </row>
    <row r="206" spans="1:11">
      <c r="A206" t="s">
        <v>2660</v>
      </c>
      <c r="B206">
        <v>530</v>
      </c>
      <c r="C206" s="1">
        <v>0</v>
      </c>
      <c r="D206">
        <v>6</v>
      </c>
      <c r="E206">
        <v>14</v>
      </c>
      <c r="F206">
        <v>170</v>
      </c>
      <c r="H206" s="66">
        <f t="shared" si="12"/>
        <v>0</v>
      </c>
      <c r="I206" s="66">
        <f t="shared" si="13"/>
        <v>5.6603773584905657</v>
      </c>
      <c r="J206" s="66">
        <f t="shared" si="14"/>
        <v>160.37735849056602</v>
      </c>
      <c r="K206" s="66">
        <f t="shared" si="15"/>
        <v>23.773584905660378</v>
      </c>
    </row>
    <row r="207" spans="1:11">
      <c r="A207" t="s">
        <v>2661</v>
      </c>
      <c r="B207">
        <v>390</v>
      </c>
      <c r="C207" s="1">
        <v>2</v>
      </c>
      <c r="D207">
        <v>6</v>
      </c>
      <c r="E207">
        <v>11</v>
      </c>
      <c r="F207">
        <v>140</v>
      </c>
      <c r="H207" s="66">
        <f t="shared" si="12"/>
        <v>2.5641025641025643</v>
      </c>
      <c r="I207" s="66">
        <f t="shared" si="13"/>
        <v>7.6923076923076925</v>
      </c>
      <c r="J207" s="66">
        <f t="shared" si="14"/>
        <v>179.48717948717947</v>
      </c>
      <c r="K207" s="66">
        <f t="shared" si="15"/>
        <v>25.384615384615383</v>
      </c>
    </row>
    <row r="208" spans="1:11">
      <c r="A208" t="s">
        <v>2662</v>
      </c>
      <c r="B208">
        <v>530</v>
      </c>
      <c r="C208" s="1">
        <v>1</v>
      </c>
      <c r="D208">
        <v>6</v>
      </c>
      <c r="E208">
        <v>15</v>
      </c>
      <c r="F208">
        <v>280</v>
      </c>
      <c r="H208" s="66">
        <f t="shared" si="12"/>
        <v>0.94339622641509435</v>
      </c>
      <c r="I208" s="66">
        <f t="shared" si="13"/>
        <v>5.6603773584905657</v>
      </c>
      <c r="J208" s="66">
        <f t="shared" si="14"/>
        <v>264.15094339622641</v>
      </c>
      <c r="K208" s="66">
        <f t="shared" si="15"/>
        <v>25.471698113207548</v>
      </c>
    </row>
    <row r="209" spans="1:11" ht="15" thickBot="1">
      <c r="A209" t="s">
        <v>2663</v>
      </c>
      <c r="B209">
        <v>820</v>
      </c>
      <c r="C209" s="1">
        <v>3</v>
      </c>
      <c r="D209">
        <v>10</v>
      </c>
      <c r="E209">
        <v>21</v>
      </c>
      <c r="F209">
        <v>350</v>
      </c>
      <c r="H209" s="66">
        <f t="shared" si="12"/>
        <v>1.8292682926829269</v>
      </c>
      <c r="I209" s="66">
        <f t="shared" si="13"/>
        <v>6.0975609756097562</v>
      </c>
      <c r="J209" s="66">
        <f t="shared" si="14"/>
        <v>213.41463414634146</v>
      </c>
      <c r="K209" s="66">
        <f t="shared" si="15"/>
        <v>23.04878048780488</v>
      </c>
    </row>
    <row r="210" spans="1:11" ht="15" thickBot="1">
      <c r="A210" s="8" t="s">
        <v>2664</v>
      </c>
      <c r="H210" s="66"/>
      <c r="I210" s="66"/>
      <c r="J210" s="66"/>
      <c r="K210" s="66"/>
    </row>
    <row r="211" spans="1:11">
      <c r="A211" t="s">
        <v>2665</v>
      </c>
      <c r="B211">
        <v>170</v>
      </c>
      <c r="C211" s="1">
        <v>0</v>
      </c>
      <c r="D211">
        <v>0</v>
      </c>
      <c r="E211">
        <v>0</v>
      </c>
      <c r="F211">
        <v>5</v>
      </c>
      <c r="H211" s="66">
        <f t="shared" si="12"/>
        <v>0</v>
      </c>
      <c r="I211" s="66">
        <f t="shared" si="13"/>
        <v>0</v>
      </c>
      <c r="J211" s="66">
        <f t="shared" si="14"/>
        <v>14.705882352941176</v>
      </c>
      <c r="K211" s="66">
        <f t="shared" si="15"/>
        <v>0</v>
      </c>
    </row>
    <row r="212" spans="1:11">
      <c r="A212" t="s">
        <v>2666</v>
      </c>
      <c r="B212">
        <v>0</v>
      </c>
      <c r="C212" s="1">
        <v>0</v>
      </c>
      <c r="D212">
        <v>0</v>
      </c>
      <c r="E212">
        <v>0</v>
      </c>
      <c r="F212">
        <v>15</v>
      </c>
      <c r="H212" s="66" t="e">
        <f t="shared" si="12"/>
        <v>#DIV/0!</v>
      </c>
      <c r="I212" s="66" t="e">
        <f t="shared" si="13"/>
        <v>#DIV/0!</v>
      </c>
      <c r="J212" s="66" t="e">
        <f t="shared" si="14"/>
        <v>#DIV/0!</v>
      </c>
      <c r="K212" s="66" t="e">
        <f t="shared" si="15"/>
        <v>#DIV/0!</v>
      </c>
    </row>
    <row r="213" spans="1:11">
      <c r="A213" t="s">
        <v>2667</v>
      </c>
      <c r="B213">
        <v>0</v>
      </c>
      <c r="C213" s="1">
        <v>0</v>
      </c>
      <c r="D213">
        <v>0</v>
      </c>
      <c r="E213">
        <v>0</v>
      </c>
      <c r="F213">
        <v>5</v>
      </c>
      <c r="H213" s="66" t="e">
        <f t="shared" si="12"/>
        <v>#DIV/0!</v>
      </c>
      <c r="I213" s="66" t="e">
        <f t="shared" si="13"/>
        <v>#DIV/0!</v>
      </c>
      <c r="J213" s="66" t="e">
        <f t="shared" si="14"/>
        <v>#DIV/0!</v>
      </c>
      <c r="K213" s="66" t="e">
        <f t="shared" si="15"/>
        <v>#DIV/0!</v>
      </c>
    </row>
    <row r="214" spans="1:11">
      <c r="A214" t="s">
        <v>2668</v>
      </c>
      <c r="B214">
        <v>0</v>
      </c>
      <c r="C214" s="1">
        <v>0</v>
      </c>
      <c r="D214">
        <v>0</v>
      </c>
      <c r="E214">
        <v>0</v>
      </c>
      <c r="F214">
        <v>15</v>
      </c>
      <c r="H214" s="66" t="e">
        <f t="shared" si="12"/>
        <v>#DIV/0!</v>
      </c>
      <c r="I214" s="66" t="e">
        <f t="shared" si="13"/>
        <v>#DIV/0!</v>
      </c>
      <c r="J214" s="66" t="e">
        <f t="shared" si="14"/>
        <v>#DIV/0!</v>
      </c>
      <c r="K214" s="66" t="e">
        <f t="shared" si="15"/>
        <v>#DIV/0!</v>
      </c>
    </row>
    <row r="215" spans="1:11">
      <c r="A215" t="s">
        <v>2669</v>
      </c>
      <c r="B215">
        <v>170</v>
      </c>
      <c r="C215" s="1">
        <v>0</v>
      </c>
      <c r="D215">
        <v>0</v>
      </c>
      <c r="E215">
        <v>0</v>
      </c>
      <c r="F215">
        <v>40</v>
      </c>
      <c r="H215" s="66">
        <f t="shared" si="12"/>
        <v>0</v>
      </c>
      <c r="I215" s="66">
        <f t="shared" si="13"/>
        <v>0</v>
      </c>
      <c r="J215" s="66">
        <f t="shared" si="14"/>
        <v>117.64705882352941</v>
      </c>
      <c r="K215" s="66">
        <f t="shared" si="15"/>
        <v>0</v>
      </c>
    </row>
    <row r="216" spans="1:11">
      <c r="A216" t="s">
        <v>2670</v>
      </c>
      <c r="B216">
        <v>190</v>
      </c>
      <c r="C216" s="1">
        <v>0</v>
      </c>
      <c r="D216">
        <v>0</v>
      </c>
      <c r="E216">
        <v>0</v>
      </c>
      <c r="F216">
        <v>40</v>
      </c>
      <c r="H216" s="66">
        <f t="shared" si="12"/>
        <v>0</v>
      </c>
      <c r="I216" s="66">
        <f t="shared" si="13"/>
        <v>0</v>
      </c>
      <c r="J216" s="66">
        <f t="shared" si="14"/>
        <v>105.26315789473684</v>
      </c>
      <c r="K216" s="66">
        <f t="shared" si="15"/>
        <v>0</v>
      </c>
    </row>
    <row r="217" spans="1:11">
      <c r="A217" t="s">
        <v>2671</v>
      </c>
      <c r="B217">
        <v>160</v>
      </c>
      <c r="C217" s="1">
        <v>0</v>
      </c>
      <c r="D217">
        <v>0</v>
      </c>
      <c r="E217">
        <v>0</v>
      </c>
      <c r="F217">
        <v>25</v>
      </c>
      <c r="H217" s="66">
        <f t="shared" si="12"/>
        <v>0</v>
      </c>
      <c r="I217" s="66">
        <f t="shared" si="13"/>
        <v>0</v>
      </c>
      <c r="J217" s="66">
        <f t="shared" si="14"/>
        <v>78.125</v>
      </c>
      <c r="K217" s="66">
        <f t="shared" si="15"/>
        <v>0</v>
      </c>
    </row>
    <row r="218" spans="1:11">
      <c r="A218" t="s">
        <v>2672</v>
      </c>
      <c r="B218">
        <v>170</v>
      </c>
      <c r="C218" s="1">
        <v>0</v>
      </c>
      <c r="D218">
        <v>0</v>
      </c>
      <c r="E218">
        <v>0</v>
      </c>
      <c r="F218">
        <v>40</v>
      </c>
      <c r="H218" s="66">
        <f t="shared" si="12"/>
        <v>0</v>
      </c>
      <c r="I218" s="66">
        <f t="shared" si="13"/>
        <v>0</v>
      </c>
      <c r="J218" s="66">
        <f t="shared" si="14"/>
        <v>117.64705882352941</v>
      </c>
      <c r="K218" s="66">
        <f t="shared" si="15"/>
        <v>0</v>
      </c>
    </row>
    <row r="219" spans="1:11">
      <c r="A219" t="s">
        <v>2673</v>
      </c>
      <c r="B219">
        <v>180</v>
      </c>
      <c r="C219" s="1">
        <v>0</v>
      </c>
      <c r="D219">
        <v>0</v>
      </c>
      <c r="E219">
        <v>0</v>
      </c>
      <c r="F219">
        <v>15</v>
      </c>
      <c r="H219" s="66">
        <f t="shared" si="12"/>
        <v>0</v>
      </c>
      <c r="I219" s="66">
        <f t="shared" si="13"/>
        <v>0</v>
      </c>
      <c r="J219" s="66">
        <f t="shared" si="14"/>
        <v>41.666666666666664</v>
      </c>
      <c r="K219" s="66">
        <f t="shared" si="15"/>
        <v>0</v>
      </c>
    </row>
    <row r="220" spans="1:11">
      <c r="A220" t="s">
        <v>2674</v>
      </c>
      <c r="B220">
        <v>210</v>
      </c>
      <c r="C220" s="1">
        <v>0</v>
      </c>
      <c r="D220">
        <v>0</v>
      </c>
      <c r="E220">
        <v>0</v>
      </c>
      <c r="F220">
        <v>40</v>
      </c>
      <c r="H220" s="66">
        <f t="shared" si="12"/>
        <v>0</v>
      </c>
      <c r="I220" s="66">
        <f t="shared" si="13"/>
        <v>0</v>
      </c>
      <c r="J220" s="66">
        <f t="shared" si="14"/>
        <v>95.238095238095227</v>
      </c>
      <c r="K220" s="66">
        <f t="shared" si="15"/>
        <v>0</v>
      </c>
    </row>
    <row r="221" spans="1:11">
      <c r="A221" t="s">
        <v>2675</v>
      </c>
      <c r="B221">
        <v>170</v>
      </c>
      <c r="C221" s="1">
        <v>0</v>
      </c>
      <c r="D221">
        <v>0</v>
      </c>
      <c r="E221">
        <v>0</v>
      </c>
      <c r="F221">
        <v>70</v>
      </c>
      <c r="H221" s="66">
        <f t="shared" si="12"/>
        <v>0</v>
      </c>
      <c r="I221" s="66">
        <f t="shared" si="13"/>
        <v>0</v>
      </c>
      <c r="J221" s="66">
        <f t="shared" si="14"/>
        <v>205.88235294117646</v>
      </c>
      <c r="K221" s="66">
        <f t="shared" si="15"/>
        <v>0</v>
      </c>
    </row>
    <row r="222" spans="1:11">
      <c r="A222" t="s">
        <v>2676</v>
      </c>
      <c r="B222">
        <v>180</v>
      </c>
      <c r="C222" s="1">
        <v>0</v>
      </c>
      <c r="D222">
        <v>0</v>
      </c>
      <c r="E222">
        <v>0</v>
      </c>
      <c r="F222">
        <v>0</v>
      </c>
      <c r="H222" s="66">
        <f t="shared" si="12"/>
        <v>0</v>
      </c>
      <c r="I222" s="66">
        <f t="shared" si="13"/>
        <v>0</v>
      </c>
      <c r="J222" s="66">
        <f t="shared" si="14"/>
        <v>0</v>
      </c>
      <c r="K222" s="66">
        <f t="shared" si="15"/>
        <v>0</v>
      </c>
    </row>
    <row r="223" spans="1:11">
      <c r="A223" t="s">
        <v>2677</v>
      </c>
      <c r="B223">
        <v>0</v>
      </c>
      <c r="C223" s="1">
        <v>0</v>
      </c>
      <c r="D223">
        <v>0</v>
      </c>
      <c r="E223">
        <v>0</v>
      </c>
      <c r="F223">
        <v>0</v>
      </c>
      <c r="H223" s="66" t="e">
        <f t="shared" si="12"/>
        <v>#DIV/0!</v>
      </c>
      <c r="I223" s="66" t="e">
        <f t="shared" si="13"/>
        <v>#DIV/0!</v>
      </c>
      <c r="J223" s="66" t="e">
        <f t="shared" si="14"/>
        <v>#DIV/0!</v>
      </c>
      <c r="K223" s="66" t="e">
        <f t="shared" si="15"/>
        <v>#DIV/0!</v>
      </c>
    </row>
    <row r="224" spans="1:11">
      <c r="A224" t="s">
        <v>2678</v>
      </c>
      <c r="B224">
        <v>110</v>
      </c>
      <c r="C224" s="1">
        <v>0</v>
      </c>
      <c r="D224">
        <v>0</v>
      </c>
      <c r="E224">
        <v>0</v>
      </c>
      <c r="F224">
        <v>100</v>
      </c>
      <c r="H224" s="66">
        <f t="shared" si="12"/>
        <v>0</v>
      </c>
      <c r="I224" s="66">
        <f t="shared" si="13"/>
        <v>0</v>
      </c>
      <c r="J224" s="66">
        <f t="shared" si="14"/>
        <v>454.5454545454545</v>
      </c>
      <c r="K224" s="66">
        <f t="shared" si="15"/>
        <v>0</v>
      </c>
    </row>
    <row r="225" spans="1:11">
      <c r="A225" t="s">
        <v>2679</v>
      </c>
      <c r="B225">
        <v>10</v>
      </c>
      <c r="C225" s="1">
        <v>0</v>
      </c>
      <c r="D225">
        <v>0</v>
      </c>
      <c r="E225">
        <v>0</v>
      </c>
      <c r="F225">
        <v>100</v>
      </c>
      <c r="H225" s="66">
        <f t="shared" si="12"/>
        <v>0</v>
      </c>
      <c r="I225" s="66">
        <f t="shared" si="13"/>
        <v>0</v>
      </c>
      <c r="J225" s="66">
        <f t="shared" si="14"/>
        <v>5000</v>
      </c>
      <c r="K225" s="66">
        <f t="shared" si="15"/>
        <v>0</v>
      </c>
    </row>
    <row r="226" spans="1:11">
      <c r="A226" t="s">
        <v>2680</v>
      </c>
      <c r="B226">
        <v>0</v>
      </c>
      <c r="C226" s="1">
        <v>0</v>
      </c>
      <c r="D226">
        <v>0</v>
      </c>
      <c r="E226">
        <v>0</v>
      </c>
      <c r="F226">
        <v>10</v>
      </c>
      <c r="H226" s="66" t="e">
        <f t="shared" si="12"/>
        <v>#DIV/0!</v>
      </c>
      <c r="I226" s="66" t="e">
        <f t="shared" si="13"/>
        <v>#DIV/0!</v>
      </c>
      <c r="J226" s="66" t="e">
        <f t="shared" si="14"/>
        <v>#DIV/0!</v>
      </c>
      <c r="K226" s="66" t="e">
        <f t="shared" si="15"/>
        <v>#DIV/0!</v>
      </c>
    </row>
    <row r="227" spans="1:11">
      <c r="A227" t="s">
        <v>2681</v>
      </c>
      <c r="B227">
        <v>170</v>
      </c>
      <c r="C227" s="1">
        <v>0</v>
      </c>
      <c r="D227">
        <v>0</v>
      </c>
      <c r="E227">
        <v>0</v>
      </c>
      <c r="F227">
        <v>10</v>
      </c>
      <c r="H227" s="66">
        <f t="shared" si="12"/>
        <v>0</v>
      </c>
      <c r="I227" s="66">
        <f t="shared" si="13"/>
        <v>0</v>
      </c>
      <c r="J227" s="66">
        <f t="shared" si="14"/>
        <v>29.411764705882351</v>
      </c>
      <c r="K227" s="66">
        <f t="shared" si="15"/>
        <v>0</v>
      </c>
    </row>
    <row r="228" spans="1:11">
      <c r="A228" t="s">
        <v>2682</v>
      </c>
      <c r="B228">
        <v>0</v>
      </c>
      <c r="C228" s="1">
        <v>0</v>
      </c>
      <c r="D228">
        <v>0</v>
      </c>
      <c r="E228">
        <v>0</v>
      </c>
      <c r="F228">
        <v>5</v>
      </c>
      <c r="H228" s="66" t="e">
        <f t="shared" si="12"/>
        <v>#DIV/0!</v>
      </c>
      <c r="I228" s="66" t="e">
        <f t="shared" si="13"/>
        <v>#DIV/0!</v>
      </c>
      <c r="J228" s="66" t="e">
        <f t="shared" si="14"/>
        <v>#DIV/0!</v>
      </c>
      <c r="K228" s="66" t="e">
        <f t="shared" si="15"/>
        <v>#DIV/0!</v>
      </c>
    </row>
    <row r="229" spans="1:11">
      <c r="A229" t="s">
        <v>2683</v>
      </c>
      <c r="B229">
        <v>140</v>
      </c>
      <c r="C229" s="1">
        <v>0</v>
      </c>
      <c r="D229">
        <v>1</v>
      </c>
      <c r="E229">
        <v>3</v>
      </c>
      <c r="F229">
        <v>160</v>
      </c>
      <c r="H229" s="66">
        <f t="shared" si="12"/>
        <v>0</v>
      </c>
      <c r="I229" s="66">
        <f t="shared" si="13"/>
        <v>3.5714285714285712</v>
      </c>
      <c r="J229" s="66">
        <f t="shared" si="14"/>
        <v>571.42857142857144</v>
      </c>
      <c r="K229" s="66">
        <f t="shared" si="15"/>
        <v>19.285714285714288</v>
      </c>
    </row>
    <row r="230" spans="1:11">
      <c r="A230" t="s">
        <v>2684</v>
      </c>
      <c r="B230">
        <v>0</v>
      </c>
      <c r="C230" s="1">
        <v>0</v>
      </c>
      <c r="D230">
        <v>0</v>
      </c>
      <c r="E230">
        <v>0</v>
      </c>
      <c r="F230">
        <v>0</v>
      </c>
      <c r="H230" s="66" t="e">
        <f t="shared" si="12"/>
        <v>#DIV/0!</v>
      </c>
      <c r="I230" s="66" t="e">
        <f t="shared" si="13"/>
        <v>#DIV/0!</v>
      </c>
      <c r="J230" s="66" t="e">
        <f t="shared" si="14"/>
        <v>#DIV/0!</v>
      </c>
      <c r="K230" s="66" t="e">
        <f t="shared" si="15"/>
        <v>#DIV/0!</v>
      </c>
    </row>
    <row r="231" spans="1:11">
      <c r="A231" t="s">
        <v>2685</v>
      </c>
      <c r="B231">
        <v>0</v>
      </c>
      <c r="C231" s="1">
        <v>0</v>
      </c>
      <c r="D231">
        <v>0</v>
      </c>
      <c r="E231">
        <v>0</v>
      </c>
      <c r="F231">
        <v>0</v>
      </c>
      <c r="H231" s="66" t="e">
        <f t="shared" si="12"/>
        <v>#DIV/0!</v>
      </c>
      <c r="I231" s="66" t="e">
        <f t="shared" si="13"/>
        <v>#DIV/0!</v>
      </c>
      <c r="J231" s="66" t="e">
        <f t="shared" si="14"/>
        <v>#DIV/0!</v>
      </c>
      <c r="K231" s="66" t="e">
        <f t="shared" si="15"/>
        <v>#DIV/0!</v>
      </c>
    </row>
    <row r="232" spans="1:11">
      <c r="A232" t="s">
        <v>2686</v>
      </c>
      <c r="B232">
        <v>150</v>
      </c>
      <c r="C232" s="1">
        <v>0</v>
      </c>
      <c r="D232">
        <v>10</v>
      </c>
      <c r="E232">
        <v>4</v>
      </c>
      <c r="F232">
        <v>125</v>
      </c>
      <c r="H232" s="66">
        <f t="shared" si="12"/>
        <v>0</v>
      </c>
      <c r="I232" s="66">
        <f t="shared" si="13"/>
        <v>33.333333333333336</v>
      </c>
      <c r="J232" s="66">
        <f t="shared" si="14"/>
        <v>416.66666666666669</v>
      </c>
      <c r="K232" s="66">
        <f t="shared" si="15"/>
        <v>24</v>
      </c>
    </row>
    <row r="233" spans="1:11" ht="15" thickBot="1">
      <c r="A233" t="s">
        <v>2687</v>
      </c>
      <c r="B233">
        <v>240</v>
      </c>
      <c r="C233" s="1">
        <v>2</v>
      </c>
      <c r="D233">
        <v>9</v>
      </c>
      <c r="E233">
        <v>3.5</v>
      </c>
      <c r="F233">
        <v>210</v>
      </c>
      <c r="H233" s="66">
        <f t="shared" si="12"/>
        <v>4.166666666666667</v>
      </c>
      <c r="I233" s="66">
        <f t="shared" si="13"/>
        <v>18.75</v>
      </c>
      <c r="J233" s="66">
        <f t="shared" si="14"/>
        <v>437.5</v>
      </c>
      <c r="K233" s="66">
        <f t="shared" si="15"/>
        <v>13.125</v>
      </c>
    </row>
    <row r="234" spans="1:11" ht="15" thickBot="1">
      <c r="A234" s="8" t="s">
        <v>2888</v>
      </c>
      <c r="H234" s="66"/>
      <c r="I234" s="66"/>
      <c r="J234" s="66"/>
      <c r="K234" s="66"/>
    </row>
    <row r="235" spans="1:11">
      <c r="A235" t="s">
        <v>2688</v>
      </c>
      <c r="B235">
        <v>450</v>
      </c>
      <c r="C235" s="1">
        <v>2</v>
      </c>
      <c r="D235">
        <v>24</v>
      </c>
      <c r="E235">
        <v>7</v>
      </c>
      <c r="F235">
        <v>1200</v>
      </c>
      <c r="H235" s="66">
        <f t="shared" si="12"/>
        <v>2.2222222222222223</v>
      </c>
      <c r="I235" s="66">
        <f t="shared" si="13"/>
        <v>26.666666666666668</v>
      </c>
      <c r="J235" s="66">
        <f t="shared" si="14"/>
        <v>1333.3333333333333</v>
      </c>
      <c r="K235" s="66">
        <f t="shared" si="15"/>
        <v>14.000000000000002</v>
      </c>
    </row>
    <row r="236" spans="1:11">
      <c r="A236" t="s">
        <v>2689</v>
      </c>
      <c r="B236">
        <v>570</v>
      </c>
      <c r="C236" s="1">
        <v>2</v>
      </c>
      <c r="D236">
        <v>26</v>
      </c>
      <c r="E236">
        <v>11</v>
      </c>
      <c r="F236">
        <v>1240</v>
      </c>
      <c r="H236" s="66">
        <f t="shared" si="12"/>
        <v>1.7543859649122808</v>
      </c>
      <c r="I236" s="66">
        <f t="shared" si="13"/>
        <v>22.807017543859651</v>
      </c>
      <c r="J236" s="66">
        <f t="shared" si="14"/>
        <v>1087.719298245614</v>
      </c>
      <c r="K236" s="66">
        <f t="shared" si="15"/>
        <v>17.368421052631579</v>
      </c>
    </row>
    <row r="237" spans="1:11">
      <c r="A237" t="s">
        <v>2690</v>
      </c>
      <c r="B237">
        <v>470</v>
      </c>
      <c r="C237" s="1">
        <v>2</v>
      </c>
      <c r="D237">
        <v>24</v>
      </c>
      <c r="E237">
        <v>8</v>
      </c>
      <c r="F237">
        <v>920</v>
      </c>
      <c r="H237" s="66">
        <f t="shared" si="12"/>
        <v>2.1276595744680851</v>
      </c>
      <c r="I237" s="66">
        <f t="shared" si="13"/>
        <v>25.531914893617021</v>
      </c>
      <c r="J237" s="66">
        <f t="shared" si="14"/>
        <v>978.72340425531911</v>
      </c>
      <c r="K237" s="66">
        <f t="shared" si="15"/>
        <v>15.319148936170212</v>
      </c>
    </row>
    <row r="238" spans="1:11">
      <c r="A238" t="s">
        <v>2691</v>
      </c>
      <c r="B238">
        <v>600</v>
      </c>
      <c r="C238" s="1">
        <v>0</v>
      </c>
      <c r="D238">
        <v>31</v>
      </c>
      <c r="E238">
        <v>16</v>
      </c>
      <c r="F238">
        <v>730</v>
      </c>
      <c r="H238" s="66">
        <f t="shared" si="12"/>
        <v>0</v>
      </c>
      <c r="I238" s="66">
        <f t="shared" si="13"/>
        <v>25.833333333333332</v>
      </c>
      <c r="J238" s="66">
        <f t="shared" si="14"/>
        <v>608.33333333333326</v>
      </c>
      <c r="K238" s="66">
        <f t="shared" si="15"/>
        <v>24</v>
      </c>
    </row>
    <row r="239" spans="1:11">
      <c r="A239" t="s">
        <v>2692</v>
      </c>
      <c r="B239">
        <v>1070</v>
      </c>
      <c r="C239" s="1">
        <v>2</v>
      </c>
      <c r="D239">
        <v>13</v>
      </c>
      <c r="E239">
        <v>43</v>
      </c>
      <c r="F239">
        <v>3140</v>
      </c>
      <c r="H239" s="66">
        <f t="shared" si="12"/>
        <v>0.93457943925233644</v>
      </c>
      <c r="I239" s="66">
        <f t="shared" si="13"/>
        <v>6.0747663551401869</v>
      </c>
      <c r="J239" s="66">
        <f t="shared" si="14"/>
        <v>1467.2897196261683</v>
      </c>
      <c r="K239" s="66">
        <f t="shared" si="15"/>
        <v>36.168224299065422</v>
      </c>
    </row>
    <row r="240" spans="1:11">
      <c r="A240" t="s">
        <v>2693</v>
      </c>
      <c r="B240">
        <v>540</v>
      </c>
      <c r="C240" s="1">
        <v>1</v>
      </c>
      <c r="D240">
        <v>7</v>
      </c>
      <c r="E240">
        <v>21</v>
      </c>
      <c r="F240">
        <v>1570</v>
      </c>
      <c r="H240" s="66">
        <f t="shared" si="12"/>
        <v>0.92592592592592593</v>
      </c>
      <c r="I240" s="66">
        <f t="shared" si="13"/>
        <v>6.481481481481481</v>
      </c>
      <c r="J240" s="66">
        <f t="shared" si="14"/>
        <v>1453.7037037037037</v>
      </c>
      <c r="K240" s="66">
        <f t="shared" si="15"/>
        <v>35</v>
      </c>
    </row>
    <row r="241" spans="1:11">
      <c r="A241" t="s">
        <v>2694</v>
      </c>
      <c r="B241">
        <v>170</v>
      </c>
      <c r="C241" s="1">
        <v>0</v>
      </c>
      <c r="D241">
        <v>9</v>
      </c>
      <c r="E241">
        <v>3.5</v>
      </c>
      <c r="F241">
        <v>420</v>
      </c>
      <c r="H241" s="66">
        <f t="shared" si="12"/>
        <v>0</v>
      </c>
      <c r="I241" s="66">
        <f t="shared" si="13"/>
        <v>26.470588235294116</v>
      </c>
      <c r="J241" s="66">
        <f t="shared" si="14"/>
        <v>1235.2941176470588</v>
      </c>
      <c r="K241" s="66">
        <f t="shared" si="15"/>
        <v>18.529411764705884</v>
      </c>
    </row>
    <row r="242" spans="1:11">
      <c r="A242" t="s">
        <v>2695</v>
      </c>
      <c r="B242">
        <v>190</v>
      </c>
      <c r="C242" s="1">
        <v>0</v>
      </c>
      <c r="D242">
        <v>9</v>
      </c>
      <c r="E242">
        <v>4.5</v>
      </c>
      <c r="F242">
        <v>400</v>
      </c>
      <c r="H242" s="66">
        <f t="shared" si="12"/>
        <v>0</v>
      </c>
      <c r="I242" s="66">
        <f t="shared" si="13"/>
        <v>23.684210526315791</v>
      </c>
      <c r="J242" s="66">
        <f t="shared" si="14"/>
        <v>1052.6315789473683</v>
      </c>
      <c r="K242" s="66">
        <f t="shared" si="15"/>
        <v>21.315789473684209</v>
      </c>
    </row>
    <row r="243" spans="1:11">
      <c r="A243" t="s">
        <v>2696</v>
      </c>
      <c r="B243">
        <v>80</v>
      </c>
      <c r="C243" s="1">
        <v>0</v>
      </c>
      <c r="D243">
        <v>6</v>
      </c>
      <c r="E243">
        <v>1.5</v>
      </c>
      <c r="F243">
        <v>70</v>
      </c>
      <c r="H243" s="66">
        <f t="shared" si="12"/>
        <v>0</v>
      </c>
      <c r="I243" s="66">
        <f t="shared" si="13"/>
        <v>37.5</v>
      </c>
      <c r="J243" s="66">
        <f t="shared" si="14"/>
        <v>437.5</v>
      </c>
      <c r="K243" s="66">
        <f t="shared" si="15"/>
        <v>16.875</v>
      </c>
    </row>
    <row r="244" spans="1:11">
      <c r="A244" t="s">
        <v>2697</v>
      </c>
      <c r="B244">
        <v>80</v>
      </c>
      <c r="C244" s="1">
        <v>0</v>
      </c>
      <c r="D244">
        <v>6</v>
      </c>
      <c r="E244">
        <v>2</v>
      </c>
      <c r="F244">
        <v>70</v>
      </c>
      <c r="H244" s="66">
        <f t="shared" si="12"/>
        <v>0</v>
      </c>
      <c r="I244" s="66">
        <f t="shared" si="13"/>
        <v>37.5</v>
      </c>
      <c r="J244" s="66">
        <f t="shared" si="14"/>
        <v>437.5</v>
      </c>
      <c r="K244" s="66">
        <f t="shared" si="15"/>
        <v>22.5</v>
      </c>
    </row>
    <row r="245" spans="1:11">
      <c r="A245" t="s">
        <v>2698</v>
      </c>
      <c r="B245">
        <v>150</v>
      </c>
      <c r="C245" s="1">
        <v>0</v>
      </c>
      <c r="D245">
        <v>13</v>
      </c>
      <c r="E245">
        <v>3</v>
      </c>
      <c r="F245">
        <v>140</v>
      </c>
      <c r="H245" s="66">
        <f t="shared" si="12"/>
        <v>0</v>
      </c>
      <c r="I245" s="66">
        <f t="shared" si="13"/>
        <v>43.333333333333336</v>
      </c>
      <c r="J245" s="66">
        <f t="shared" si="14"/>
        <v>466.66666666666669</v>
      </c>
      <c r="K245" s="66">
        <f t="shared" si="15"/>
        <v>18</v>
      </c>
    </row>
    <row r="246" spans="1:11">
      <c r="A246" t="s">
        <v>2699</v>
      </c>
      <c r="B246">
        <v>160</v>
      </c>
      <c r="C246" s="1">
        <v>0</v>
      </c>
      <c r="D246">
        <v>13</v>
      </c>
      <c r="E246">
        <v>4</v>
      </c>
      <c r="F246">
        <v>140</v>
      </c>
      <c r="H246" s="66">
        <f t="shared" si="12"/>
        <v>0</v>
      </c>
      <c r="I246" s="66">
        <f t="shared" si="13"/>
        <v>40.625</v>
      </c>
      <c r="J246" s="66">
        <f t="shared" si="14"/>
        <v>437.5</v>
      </c>
      <c r="K246" s="66">
        <f t="shared" si="15"/>
        <v>22.5</v>
      </c>
    </row>
    <row r="247" spans="1:11">
      <c r="A247" t="s">
        <v>2700</v>
      </c>
      <c r="B247">
        <v>100</v>
      </c>
      <c r="C247" s="1">
        <v>0</v>
      </c>
      <c r="D247">
        <v>8</v>
      </c>
      <c r="E247">
        <v>2.5</v>
      </c>
      <c r="F247">
        <v>510</v>
      </c>
      <c r="H247" s="66">
        <f t="shared" si="12"/>
        <v>0</v>
      </c>
      <c r="I247" s="66">
        <f t="shared" si="13"/>
        <v>40</v>
      </c>
      <c r="J247" s="66">
        <f t="shared" si="14"/>
        <v>2550</v>
      </c>
      <c r="K247" s="66">
        <f t="shared" si="15"/>
        <v>22.5</v>
      </c>
    </row>
    <row r="248" spans="1:11">
      <c r="A248" t="s">
        <v>2701</v>
      </c>
      <c r="B248">
        <v>200</v>
      </c>
      <c r="C248" s="1">
        <v>0</v>
      </c>
      <c r="D248">
        <v>16</v>
      </c>
      <c r="E248">
        <v>5</v>
      </c>
      <c r="F248">
        <v>1030</v>
      </c>
      <c r="H248" s="66">
        <f t="shared" si="12"/>
        <v>0</v>
      </c>
      <c r="I248" s="66">
        <f t="shared" si="13"/>
        <v>40</v>
      </c>
      <c r="J248" s="66">
        <f t="shared" si="14"/>
        <v>2575</v>
      </c>
      <c r="K248" s="66">
        <f t="shared" si="15"/>
        <v>22.5</v>
      </c>
    </row>
    <row r="249" spans="1:11">
      <c r="A249" t="s">
        <v>2702</v>
      </c>
      <c r="B249">
        <v>200</v>
      </c>
      <c r="C249" s="1">
        <v>0</v>
      </c>
      <c r="D249">
        <v>9</v>
      </c>
      <c r="E249">
        <v>6</v>
      </c>
      <c r="F249">
        <v>430</v>
      </c>
      <c r="H249" s="66">
        <f t="shared" si="12"/>
        <v>0</v>
      </c>
      <c r="I249" s="66">
        <f t="shared" si="13"/>
        <v>22.5</v>
      </c>
      <c r="J249" s="66">
        <f t="shared" si="14"/>
        <v>1075</v>
      </c>
      <c r="K249" s="66">
        <f t="shared" si="15"/>
        <v>27</v>
      </c>
    </row>
    <row r="250" spans="1:11">
      <c r="A250" t="s">
        <v>2703</v>
      </c>
      <c r="B250">
        <v>410</v>
      </c>
      <c r="C250" s="1">
        <v>0</v>
      </c>
      <c r="D250">
        <v>17</v>
      </c>
      <c r="E250">
        <v>12</v>
      </c>
      <c r="F250">
        <v>860</v>
      </c>
      <c r="H250" s="66">
        <f t="shared" si="12"/>
        <v>0</v>
      </c>
      <c r="I250" s="66">
        <f t="shared" si="13"/>
        <v>20.731707317073173</v>
      </c>
      <c r="J250" s="66">
        <f t="shared" si="14"/>
        <v>1048.780487804878</v>
      </c>
      <c r="K250" s="66">
        <f t="shared" si="15"/>
        <v>26.341463414634148</v>
      </c>
    </row>
    <row r="251" spans="1:11">
      <c r="A251" t="s">
        <v>2704</v>
      </c>
      <c r="B251">
        <v>540</v>
      </c>
      <c r="C251" s="1">
        <v>1</v>
      </c>
      <c r="D251">
        <v>6</v>
      </c>
      <c r="E251">
        <v>9</v>
      </c>
      <c r="F251">
        <v>1100</v>
      </c>
      <c r="H251" s="66">
        <f t="shared" si="12"/>
        <v>0.92592592592592593</v>
      </c>
      <c r="I251" s="66">
        <f t="shared" si="13"/>
        <v>5.5555555555555554</v>
      </c>
      <c r="J251" s="66">
        <f t="shared" si="14"/>
        <v>1018.5185185185186</v>
      </c>
      <c r="K251" s="66">
        <f t="shared" si="15"/>
        <v>15</v>
      </c>
    </row>
    <row r="252" spans="1:11">
      <c r="A252" t="s">
        <v>2705</v>
      </c>
      <c r="B252">
        <v>60</v>
      </c>
      <c r="C252" s="1" t="s">
        <v>2029</v>
      </c>
      <c r="D252" t="s">
        <v>2029</v>
      </c>
      <c r="E252">
        <v>0</v>
      </c>
      <c r="F252">
        <v>15</v>
      </c>
      <c r="H252" s="66" t="e">
        <f t="shared" si="12"/>
        <v>#VALUE!</v>
      </c>
      <c r="I252" s="66" t="e">
        <f t="shared" si="13"/>
        <v>#VALUE!</v>
      </c>
      <c r="J252" s="66">
        <f t="shared" si="14"/>
        <v>125</v>
      </c>
      <c r="K252" s="66">
        <f t="shared" si="15"/>
        <v>0</v>
      </c>
    </row>
    <row r="253" spans="1:11">
      <c r="A253" t="s">
        <v>2594</v>
      </c>
      <c r="B253">
        <v>310</v>
      </c>
      <c r="C253" s="1" t="s">
        <v>2029</v>
      </c>
      <c r="D253">
        <v>3</v>
      </c>
      <c r="E253">
        <v>15</v>
      </c>
      <c r="F253">
        <v>810</v>
      </c>
      <c r="H253" s="66" t="e">
        <f t="shared" si="12"/>
        <v>#VALUE!</v>
      </c>
      <c r="I253" s="66">
        <f t="shared" si="13"/>
        <v>4.838709677419355</v>
      </c>
      <c r="J253" s="66">
        <f t="shared" si="14"/>
        <v>1306.4516129032259</v>
      </c>
      <c r="K253" s="66">
        <f t="shared" si="15"/>
        <v>43.548387096774192</v>
      </c>
    </row>
    <row r="254" spans="1:11">
      <c r="A254" t="s">
        <v>2595</v>
      </c>
      <c r="B254">
        <v>230</v>
      </c>
      <c r="C254" s="1">
        <v>2</v>
      </c>
      <c r="D254">
        <v>6</v>
      </c>
      <c r="E254">
        <v>2</v>
      </c>
      <c r="F254">
        <v>440</v>
      </c>
      <c r="H254" s="66">
        <f t="shared" si="12"/>
        <v>4.3478260869565215</v>
      </c>
      <c r="I254" s="66">
        <f t="shared" si="13"/>
        <v>13.043478260869565</v>
      </c>
      <c r="J254" s="66">
        <f t="shared" si="14"/>
        <v>956.52173913043487</v>
      </c>
      <c r="K254" s="66">
        <f t="shared" si="15"/>
        <v>7.8260869565217401</v>
      </c>
    </row>
    <row r="255" spans="1:11">
      <c r="A255" t="s">
        <v>2596</v>
      </c>
      <c r="B255">
        <v>230</v>
      </c>
      <c r="C255" s="1">
        <v>1</v>
      </c>
      <c r="D255">
        <v>5</v>
      </c>
      <c r="E255">
        <v>1.5</v>
      </c>
      <c r="F255">
        <v>370</v>
      </c>
      <c r="H255" s="66">
        <f t="shared" si="12"/>
        <v>2.1739130434782608</v>
      </c>
      <c r="I255" s="66">
        <f t="shared" si="13"/>
        <v>10.869565217391305</v>
      </c>
      <c r="J255" s="66">
        <f t="shared" si="14"/>
        <v>804.3478260869565</v>
      </c>
      <c r="K255" s="66">
        <f t="shared" si="15"/>
        <v>5.8695652173913047</v>
      </c>
    </row>
    <row r="256" spans="1:11">
      <c r="A256" t="s">
        <v>2597</v>
      </c>
      <c r="B256">
        <v>260</v>
      </c>
      <c r="C256" s="1">
        <v>1</v>
      </c>
      <c r="D256">
        <v>6</v>
      </c>
      <c r="E256">
        <v>2</v>
      </c>
      <c r="F256">
        <v>360</v>
      </c>
      <c r="H256" s="66">
        <f t="shared" si="12"/>
        <v>1.9230769230769231</v>
      </c>
      <c r="I256" s="66">
        <f t="shared" si="13"/>
        <v>11.538461538461538</v>
      </c>
      <c r="J256" s="66">
        <f t="shared" si="14"/>
        <v>692.30769230769226</v>
      </c>
      <c r="K256" s="66">
        <f t="shared" si="15"/>
        <v>6.9230769230769234</v>
      </c>
    </row>
    <row r="257" spans="1:11">
      <c r="A257" t="s">
        <v>2598</v>
      </c>
      <c r="B257">
        <v>210</v>
      </c>
      <c r="C257" s="1">
        <v>2</v>
      </c>
      <c r="D257">
        <v>5</v>
      </c>
      <c r="E257">
        <v>2</v>
      </c>
      <c r="F257">
        <v>270</v>
      </c>
      <c r="H257" s="66">
        <f t="shared" si="12"/>
        <v>4.7619047619047628</v>
      </c>
      <c r="I257" s="66">
        <f t="shared" si="13"/>
        <v>11.904761904761903</v>
      </c>
      <c r="J257" s="66">
        <f t="shared" si="14"/>
        <v>642.85714285714289</v>
      </c>
      <c r="K257" s="66">
        <f t="shared" si="15"/>
        <v>8.5714285714285712</v>
      </c>
    </row>
    <row r="258" spans="1:11">
      <c r="A258" t="s">
        <v>2599</v>
      </c>
      <c r="B258">
        <v>430</v>
      </c>
      <c r="C258" s="1" t="s">
        <v>2029</v>
      </c>
      <c r="D258">
        <v>3</v>
      </c>
      <c r="E258">
        <v>8</v>
      </c>
      <c r="F258">
        <v>670</v>
      </c>
      <c r="H258" s="66" t="e">
        <f t="shared" si="12"/>
        <v>#VALUE!</v>
      </c>
      <c r="I258" s="66">
        <f t="shared" si="13"/>
        <v>3.4883720930232558</v>
      </c>
      <c r="J258" s="66">
        <f t="shared" si="14"/>
        <v>779.06976744186056</v>
      </c>
      <c r="K258" s="66">
        <f t="shared" si="15"/>
        <v>16.744186046511629</v>
      </c>
    </row>
    <row r="259" spans="1:11">
      <c r="A259" t="s">
        <v>2600</v>
      </c>
      <c r="B259">
        <v>260</v>
      </c>
      <c r="C259" s="1">
        <v>2</v>
      </c>
      <c r="D259">
        <v>3</v>
      </c>
      <c r="E259">
        <v>6</v>
      </c>
      <c r="F259">
        <v>570</v>
      </c>
      <c r="H259" s="66">
        <f t="shared" si="12"/>
        <v>3.8461538461538463</v>
      </c>
      <c r="I259" s="66">
        <f t="shared" si="13"/>
        <v>5.7692307692307692</v>
      </c>
      <c r="J259" s="66">
        <f t="shared" si="14"/>
        <v>1096.1538461538462</v>
      </c>
      <c r="K259" s="66">
        <f t="shared" si="15"/>
        <v>20.76923076923077</v>
      </c>
    </row>
    <row r="260" spans="1:11">
      <c r="A260" t="s">
        <v>3437</v>
      </c>
      <c r="B260">
        <v>210</v>
      </c>
      <c r="C260" s="1">
        <v>1</v>
      </c>
      <c r="D260">
        <v>7</v>
      </c>
      <c r="E260">
        <v>2.5</v>
      </c>
      <c r="F260">
        <v>95</v>
      </c>
      <c r="H260" s="66">
        <f t="shared" si="12"/>
        <v>2.3809523809523814</v>
      </c>
      <c r="I260" s="66">
        <f t="shared" si="13"/>
        <v>16.666666666666668</v>
      </c>
      <c r="J260" s="66">
        <f t="shared" si="14"/>
        <v>226.1904761904762</v>
      </c>
      <c r="K260" s="66">
        <f t="shared" si="15"/>
        <v>10.714285714285714</v>
      </c>
    </row>
    <row r="261" spans="1:11">
      <c r="A261" t="s">
        <v>2601</v>
      </c>
      <c r="B261">
        <v>520</v>
      </c>
      <c r="C261" s="1">
        <v>1</v>
      </c>
      <c r="D261">
        <v>12</v>
      </c>
      <c r="E261">
        <v>21</v>
      </c>
      <c r="F261">
        <v>1240</v>
      </c>
      <c r="H261" s="66">
        <f t="shared" si="12"/>
        <v>0.96153846153846156</v>
      </c>
      <c r="I261" s="66">
        <f t="shared" si="13"/>
        <v>11.538461538461538</v>
      </c>
      <c r="J261" s="66">
        <f t="shared" si="14"/>
        <v>1192.3076923076924</v>
      </c>
      <c r="K261" s="66">
        <f t="shared" si="15"/>
        <v>36.346153846153847</v>
      </c>
    </row>
    <row r="262" spans="1:11">
      <c r="A262" t="s">
        <v>2602</v>
      </c>
      <c r="B262">
        <v>450</v>
      </c>
      <c r="C262" s="1" t="s">
        <v>2029</v>
      </c>
      <c r="D262">
        <v>13</v>
      </c>
      <c r="E262">
        <v>19</v>
      </c>
      <c r="F262">
        <v>1140</v>
      </c>
      <c r="H262" s="66" t="e">
        <f t="shared" ref="H262:H268" si="16">C262/B262*500</f>
        <v>#VALUE!</v>
      </c>
      <c r="I262" s="66">
        <f t="shared" ref="I262:I268" si="17">D262/B262*500</f>
        <v>14.444444444444445</v>
      </c>
      <c r="J262" s="66">
        <f t="shared" ref="J262:J268" si="18">F262/B262*500</f>
        <v>1266.6666666666665</v>
      </c>
      <c r="K262" s="66">
        <f t="shared" ref="K262:K268" si="19">(E262*9)/B262*100</f>
        <v>38</v>
      </c>
    </row>
    <row r="263" spans="1:11">
      <c r="A263" t="s">
        <v>2603</v>
      </c>
      <c r="B263">
        <v>600</v>
      </c>
      <c r="C263" s="1">
        <v>1</v>
      </c>
      <c r="D263">
        <v>19</v>
      </c>
      <c r="E263">
        <v>23</v>
      </c>
      <c r="F263">
        <v>1310</v>
      </c>
      <c r="H263" s="66">
        <f t="shared" si="16"/>
        <v>0.83333333333333337</v>
      </c>
      <c r="I263" s="66">
        <f t="shared" si="17"/>
        <v>15.833333333333334</v>
      </c>
      <c r="J263" s="66">
        <f t="shared" si="18"/>
        <v>1091.6666666666665</v>
      </c>
      <c r="K263" s="66">
        <f t="shared" si="19"/>
        <v>34.5</v>
      </c>
    </row>
    <row r="264" spans="1:11">
      <c r="A264" t="s">
        <v>2604</v>
      </c>
      <c r="B264">
        <v>650</v>
      </c>
      <c r="C264" s="1">
        <v>1</v>
      </c>
      <c r="D264">
        <v>21</v>
      </c>
      <c r="E264">
        <v>26</v>
      </c>
      <c r="F264">
        <v>1570</v>
      </c>
      <c r="H264" s="66">
        <f t="shared" si="16"/>
        <v>0.76923076923076927</v>
      </c>
      <c r="I264" s="66">
        <f t="shared" si="17"/>
        <v>16.153846153846153</v>
      </c>
      <c r="J264" s="66">
        <f t="shared" si="18"/>
        <v>1207.6923076923076</v>
      </c>
      <c r="K264" s="66">
        <f t="shared" si="19"/>
        <v>36</v>
      </c>
    </row>
    <row r="265" spans="1:11">
      <c r="A265" t="s">
        <v>2605</v>
      </c>
      <c r="B265">
        <v>520</v>
      </c>
      <c r="C265" s="1" t="s">
        <v>2029</v>
      </c>
      <c r="D265">
        <v>19</v>
      </c>
      <c r="E265">
        <v>21</v>
      </c>
      <c r="F265">
        <v>1530</v>
      </c>
      <c r="H265" s="66" t="e">
        <f t="shared" si="16"/>
        <v>#VALUE!</v>
      </c>
      <c r="I265" s="66">
        <f t="shared" si="17"/>
        <v>18.26923076923077</v>
      </c>
      <c r="J265" s="66">
        <f t="shared" si="18"/>
        <v>1471.1538461538462</v>
      </c>
      <c r="K265" s="66">
        <f t="shared" si="19"/>
        <v>36.346153846153847</v>
      </c>
    </row>
    <row r="266" spans="1:11">
      <c r="A266" t="s">
        <v>2606</v>
      </c>
      <c r="B266">
        <v>140</v>
      </c>
      <c r="C266" s="1">
        <v>0</v>
      </c>
      <c r="D266">
        <v>2</v>
      </c>
      <c r="E266">
        <v>0</v>
      </c>
      <c r="F266">
        <v>0</v>
      </c>
      <c r="H266" s="66">
        <f t="shared" si="16"/>
        <v>0</v>
      </c>
      <c r="I266" s="66">
        <f t="shared" si="17"/>
        <v>7.1428571428571423</v>
      </c>
      <c r="J266" s="66">
        <f t="shared" si="18"/>
        <v>0</v>
      </c>
      <c r="K266" s="66">
        <f t="shared" si="19"/>
        <v>0</v>
      </c>
    </row>
    <row r="267" spans="1:11">
      <c r="A267" t="s">
        <v>2607</v>
      </c>
      <c r="B267">
        <v>490</v>
      </c>
      <c r="C267" s="1" t="s">
        <v>2029</v>
      </c>
      <c r="D267">
        <v>5</v>
      </c>
      <c r="E267">
        <v>8</v>
      </c>
      <c r="F267">
        <v>880</v>
      </c>
      <c r="H267" s="66" t="e">
        <f t="shared" si="16"/>
        <v>#VALUE!</v>
      </c>
      <c r="I267" s="66">
        <f t="shared" si="17"/>
        <v>5.1020408163265305</v>
      </c>
      <c r="J267" s="66">
        <f t="shared" si="18"/>
        <v>897.9591836734694</v>
      </c>
      <c r="K267" s="66">
        <f t="shared" si="19"/>
        <v>14.69387755102041</v>
      </c>
    </row>
    <row r="268" spans="1:11">
      <c r="A268" t="s">
        <v>2608</v>
      </c>
      <c r="B268">
        <v>250</v>
      </c>
      <c r="C268" s="1" t="s">
        <v>2029</v>
      </c>
      <c r="D268">
        <v>13</v>
      </c>
      <c r="E268">
        <v>4</v>
      </c>
      <c r="F268">
        <v>510</v>
      </c>
      <c r="H268" s="66" t="e">
        <f t="shared" si="16"/>
        <v>#VALUE!</v>
      </c>
      <c r="I268" s="66">
        <f t="shared" si="17"/>
        <v>26</v>
      </c>
      <c r="J268" s="66">
        <f t="shared" si="18"/>
        <v>1020</v>
      </c>
      <c r="K268" s="66">
        <f t="shared" si="19"/>
        <v>14.399999999999999</v>
      </c>
    </row>
  </sheetData>
  <phoneticPr fontId="3" type="noConversion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P272"/>
  <sheetViews>
    <sheetView zoomScale="80" zoomScaleNormal="80" zoomScalePageLayoutView="80" workbookViewId="0">
      <selection activeCell="H3" sqref="H3:K5"/>
    </sheetView>
  </sheetViews>
  <sheetFormatPr baseColWidth="10" defaultColWidth="11.5" defaultRowHeight="14" x14ac:dyDescent="0"/>
  <cols>
    <col min="1" max="1" width="44.6640625" customWidth="1"/>
    <col min="8" max="8" width="13.1640625" bestFit="1" customWidth="1"/>
    <col min="9" max="9" width="12.1640625" bestFit="1" customWidth="1"/>
    <col min="10" max="10" width="11.33203125" bestFit="1" customWidth="1"/>
  </cols>
  <sheetData>
    <row r="1" spans="1:16">
      <c r="A1" s="24" t="s">
        <v>1411</v>
      </c>
      <c r="B1" s="25" t="s">
        <v>897</v>
      </c>
      <c r="C1" s="24"/>
      <c r="D1" s="24"/>
      <c r="E1" s="24"/>
      <c r="F1" s="24"/>
      <c r="N1" t="s">
        <v>3684</v>
      </c>
    </row>
    <row r="2" spans="1:16" ht="15" thickBot="1">
      <c r="A2" s="24" t="s">
        <v>1413</v>
      </c>
      <c r="B2" s="27">
        <v>40984</v>
      </c>
      <c r="C2" s="24"/>
      <c r="D2" s="24"/>
      <c r="E2" s="24"/>
      <c r="F2" s="24"/>
    </row>
    <row r="3" spans="1:16" ht="15" thickBot="1">
      <c r="A3" s="28" t="s">
        <v>1749</v>
      </c>
      <c r="B3" s="28" t="s">
        <v>1750</v>
      </c>
      <c r="C3" s="28" t="s">
        <v>1751</v>
      </c>
      <c r="D3" s="28" t="s">
        <v>1752</v>
      </c>
      <c r="E3" s="28" t="s">
        <v>1753</v>
      </c>
      <c r="F3" s="28" t="s">
        <v>1754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6" ht="15" thickBot="1">
      <c r="A4" s="8" t="s">
        <v>898</v>
      </c>
      <c r="H4" s="66"/>
      <c r="I4" s="66"/>
      <c r="J4" s="66"/>
      <c r="K4" s="66"/>
    </row>
    <row r="5" spans="1:16">
      <c r="A5" t="s">
        <v>899</v>
      </c>
      <c r="B5">
        <v>290</v>
      </c>
      <c r="C5">
        <v>5</v>
      </c>
      <c r="D5">
        <v>18</v>
      </c>
      <c r="E5">
        <v>1</v>
      </c>
      <c r="F5">
        <v>830</v>
      </c>
      <c r="H5" s="66">
        <f>C5/B5*500</f>
        <v>8.6206896551724128</v>
      </c>
      <c r="I5" s="66">
        <f>D5/B5*500</f>
        <v>31.03448275862069</v>
      </c>
      <c r="J5" s="66">
        <f>F5/B5*500</f>
        <v>1431.0344827586207</v>
      </c>
      <c r="K5" s="66">
        <f>(E5*9)/B5*100</f>
        <v>3.103448275862069</v>
      </c>
    </row>
    <row r="6" spans="1:16">
      <c r="A6" t="s">
        <v>900</v>
      </c>
      <c r="B6">
        <v>320</v>
      </c>
      <c r="C6">
        <v>5</v>
      </c>
      <c r="D6">
        <v>23</v>
      </c>
      <c r="E6">
        <v>1.5</v>
      </c>
      <c r="F6">
        <v>640</v>
      </c>
      <c r="H6" s="66">
        <f t="shared" ref="H6:H12" si="0">C6/B6*500</f>
        <v>7.8125</v>
      </c>
      <c r="I6" s="66">
        <f t="shared" ref="I6:I12" si="1">D6/B6*500</f>
        <v>35.9375</v>
      </c>
      <c r="J6" s="66">
        <f t="shared" ref="J6:J12" si="2">F6/B6*500</f>
        <v>1000</v>
      </c>
      <c r="K6" s="66">
        <f t="shared" ref="K6:K12" si="3">(E6*9)/B6*100</f>
        <v>4.21875</v>
      </c>
      <c r="P6" t="s">
        <v>3685</v>
      </c>
    </row>
    <row r="7" spans="1:16">
      <c r="A7" t="s">
        <v>901</v>
      </c>
      <c r="B7">
        <v>320</v>
      </c>
      <c r="C7">
        <v>5</v>
      </c>
      <c r="D7">
        <v>24</v>
      </c>
      <c r="E7">
        <v>1.5</v>
      </c>
      <c r="F7">
        <v>700</v>
      </c>
      <c r="H7" s="66">
        <f t="shared" si="0"/>
        <v>7.8125</v>
      </c>
      <c r="I7" s="66">
        <f t="shared" si="1"/>
        <v>37.5</v>
      </c>
      <c r="J7" s="66">
        <f t="shared" si="2"/>
        <v>1093.75</v>
      </c>
      <c r="K7" s="66">
        <f t="shared" si="3"/>
        <v>4.21875</v>
      </c>
    </row>
    <row r="8" spans="1:16">
      <c r="A8" t="s">
        <v>902</v>
      </c>
      <c r="B8">
        <v>310</v>
      </c>
      <c r="C8">
        <v>5</v>
      </c>
      <c r="D8">
        <v>23</v>
      </c>
      <c r="E8">
        <v>1.5</v>
      </c>
      <c r="F8">
        <v>880</v>
      </c>
      <c r="H8" s="66">
        <f t="shared" si="0"/>
        <v>8.064516129032258</v>
      </c>
      <c r="I8" s="66">
        <f t="shared" si="1"/>
        <v>37.096774193548384</v>
      </c>
      <c r="J8" s="66">
        <f t="shared" si="2"/>
        <v>1419.3548387096776</v>
      </c>
      <c r="K8" s="66">
        <f t="shared" si="3"/>
        <v>4.354838709677419</v>
      </c>
    </row>
    <row r="9" spans="1:16">
      <c r="A9" t="s">
        <v>903</v>
      </c>
      <c r="B9">
        <v>380</v>
      </c>
      <c r="C9">
        <v>5</v>
      </c>
      <c r="D9">
        <v>26</v>
      </c>
      <c r="E9">
        <v>1</v>
      </c>
      <c r="F9">
        <v>900</v>
      </c>
      <c r="H9" s="66">
        <f t="shared" si="0"/>
        <v>6.5789473684210522</v>
      </c>
      <c r="I9" s="66">
        <f t="shared" si="1"/>
        <v>34.210526315789473</v>
      </c>
      <c r="J9" s="66">
        <f t="shared" si="2"/>
        <v>1184.2105263157894</v>
      </c>
      <c r="K9" s="66">
        <f t="shared" si="3"/>
        <v>2.3684210526315792</v>
      </c>
    </row>
    <row r="10" spans="1:16">
      <c r="A10" t="s">
        <v>904</v>
      </c>
      <c r="B10">
        <v>280</v>
      </c>
      <c r="C10">
        <v>5</v>
      </c>
      <c r="D10">
        <v>18</v>
      </c>
      <c r="E10">
        <v>1</v>
      </c>
      <c r="F10">
        <v>810</v>
      </c>
      <c r="H10" s="66">
        <f t="shared" si="0"/>
        <v>8.9285714285714288</v>
      </c>
      <c r="I10" s="66">
        <f t="shared" si="1"/>
        <v>32.142857142857139</v>
      </c>
      <c r="J10" s="66">
        <f t="shared" si="2"/>
        <v>1446.4285714285713</v>
      </c>
      <c r="K10" s="66">
        <f t="shared" si="3"/>
        <v>3.214285714285714</v>
      </c>
    </row>
    <row r="11" spans="1:16">
      <c r="A11" t="s">
        <v>905</v>
      </c>
      <c r="B11">
        <v>280</v>
      </c>
      <c r="C11">
        <v>5</v>
      </c>
      <c r="D11">
        <v>18</v>
      </c>
      <c r="E11">
        <v>1</v>
      </c>
      <c r="F11">
        <v>820</v>
      </c>
      <c r="H11" s="66">
        <f t="shared" si="0"/>
        <v>8.9285714285714288</v>
      </c>
      <c r="I11" s="66">
        <f t="shared" si="1"/>
        <v>32.142857142857139</v>
      </c>
      <c r="J11" s="66">
        <f t="shared" si="2"/>
        <v>1464.2857142857142</v>
      </c>
      <c r="K11" s="66">
        <f t="shared" si="3"/>
        <v>3.214285714285714</v>
      </c>
    </row>
    <row r="12" spans="1:16" ht="15" thickBot="1">
      <c r="A12" t="s">
        <v>906</v>
      </c>
      <c r="B12">
        <v>230</v>
      </c>
      <c r="C12">
        <v>5</v>
      </c>
      <c r="D12">
        <v>8</v>
      </c>
      <c r="E12">
        <v>0.5</v>
      </c>
      <c r="F12">
        <v>310</v>
      </c>
      <c r="H12" s="66">
        <f t="shared" si="0"/>
        <v>10.869565217391305</v>
      </c>
      <c r="I12" s="66">
        <f t="shared" si="1"/>
        <v>17.391304347826086</v>
      </c>
      <c r="J12" s="66">
        <f t="shared" si="2"/>
        <v>673.91304347826087</v>
      </c>
      <c r="K12" s="66">
        <f t="shared" si="3"/>
        <v>1.956521739130435</v>
      </c>
    </row>
    <row r="13" spans="1:16" ht="15" thickBot="1">
      <c r="A13" s="8" t="s">
        <v>907</v>
      </c>
      <c r="H13" s="66"/>
      <c r="I13" s="66"/>
      <c r="J13" s="66"/>
      <c r="K13" s="66"/>
    </row>
    <row r="14" spans="1:16">
      <c r="A14" s="5" t="s">
        <v>908</v>
      </c>
      <c r="B14">
        <v>500</v>
      </c>
      <c r="C14">
        <v>6</v>
      </c>
      <c r="D14">
        <v>38</v>
      </c>
      <c r="E14">
        <v>9</v>
      </c>
      <c r="F14">
        <v>1310</v>
      </c>
      <c r="H14" s="66">
        <f t="shared" ref="H14:H77" si="4">C14/B14*500</f>
        <v>6</v>
      </c>
      <c r="I14" s="66">
        <f t="shared" ref="I14:I77" si="5">D14/B14*500</f>
        <v>38</v>
      </c>
      <c r="J14" s="66">
        <f t="shared" ref="J14:J77" si="6">F14/B14*500</f>
        <v>1310</v>
      </c>
      <c r="K14" s="66">
        <f t="shared" ref="K14:K77" si="7">(E14*9)/B14*100</f>
        <v>16.2</v>
      </c>
    </row>
    <row r="15" spans="1:16">
      <c r="A15" s="5" t="s">
        <v>909</v>
      </c>
      <c r="B15">
        <v>320</v>
      </c>
      <c r="C15">
        <v>5</v>
      </c>
      <c r="D15">
        <v>15</v>
      </c>
      <c r="E15">
        <v>4</v>
      </c>
      <c r="F15">
        <v>680</v>
      </c>
      <c r="H15" s="66">
        <f t="shared" si="4"/>
        <v>7.8125</v>
      </c>
      <c r="I15" s="66">
        <f t="shared" si="5"/>
        <v>23.4375</v>
      </c>
      <c r="J15" s="66">
        <f t="shared" si="6"/>
        <v>1062.5</v>
      </c>
      <c r="K15" s="66">
        <f t="shared" si="7"/>
        <v>11.25</v>
      </c>
    </row>
    <row r="16" spans="1:16">
      <c r="A16" s="5" t="s">
        <v>910</v>
      </c>
      <c r="B16">
        <v>420</v>
      </c>
      <c r="C16">
        <v>6</v>
      </c>
      <c r="D16">
        <v>25</v>
      </c>
      <c r="E16">
        <v>3</v>
      </c>
      <c r="F16">
        <v>1130</v>
      </c>
      <c r="H16" s="66">
        <f t="shared" si="4"/>
        <v>7.1428571428571423</v>
      </c>
      <c r="I16" s="66">
        <f t="shared" si="5"/>
        <v>29.761904761904759</v>
      </c>
      <c r="J16" s="66">
        <f t="shared" si="6"/>
        <v>1345.2380952380954</v>
      </c>
      <c r="K16" s="66">
        <f t="shared" si="7"/>
        <v>6.4285714285714279</v>
      </c>
    </row>
    <row r="17" spans="1:11">
      <c r="A17" s="5" t="s">
        <v>911</v>
      </c>
      <c r="B17">
        <v>570</v>
      </c>
      <c r="C17">
        <v>5</v>
      </c>
      <c r="D17">
        <v>35</v>
      </c>
      <c r="E17">
        <v>10</v>
      </c>
      <c r="F17">
        <v>1080</v>
      </c>
      <c r="H17" s="66">
        <f t="shared" si="4"/>
        <v>4.3859649122807012</v>
      </c>
      <c r="I17" s="66">
        <f t="shared" si="5"/>
        <v>30.701754385964911</v>
      </c>
      <c r="J17" s="66">
        <f t="shared" si="6"/>
        <v>947.36842105263156</v>
      </c>
      <c r="K17" s="66">
        <f t="shared" si="7"/>
        <v>15.789473684210526</v>
      </c>
    </row>
    <row r="18" spans="1:11">
      <c r="A18" s="5" t="s">
        <v>912</v>
      </c>
      <c r="B18">
        <v>370</v>
      </c>
      <c r="C18">
        <v>5</v>
      </c>
      <c r="D18">
        <v>18</v>
      </c>
      <c r="E18">
        <v>4</v>
      </c>
      <c r="F18">
        <v>1140</v>
      </c>
      <c r="H18" s="66">
        <f t="shared" si="4"/>
        <v>6.756756756756757</v>
      </c>
      <c r="I18" s="66">
        <f t="shared" si="5"/>
        <v>24.324324324324326</v>
      </c>
      <c r="J18" s="66">
        <f t="shared" si="6"/>
        <v>1540.5405405405406</v>
      </c>
      <c r="K18" s="66">
        <f t="shared" si="7"/>
        <v>9.7297297297297298</v>
      </c>
    </row>
    <row r="19" spans="1:11">
      <c r="A19" s="5" t="s">
        <v>913</v>
      </c>
      <c r="B19">
        <v>410</v>
      </c>
      <c r="C19">
        <v>5</v>
      </c>
      <c r="D19">
        <v>20</v>
      </c>
      <c r="E19">
        <v>6</v>
      </c>
      <c r="F19">
        <v>1300</v>
      </c>
      <c r="H19" s="66">
        <f t="shared" si="4"/>
        <v>6.0975609756097562</v>
      </c>
      <c r="I19" s="66">
        <f t="shared" si="5"/>
        <v>24.390243902439025</v>
      </c>
      <c r="J19" s="66">
        <f t="shared" si="6"/>
        <v>1585.3658536585367</v>
      </c>
      <c r="K19" s="66">
        <f t="shared" si="7"/>
        <v>13.170731707317074</v>
      </c>
    </row>
    <row r="20" spans="1:11">
      <c r="A20" s="5" t="s">
        <v>914</v>
      </c>
      <c r="B20">
        <v>480</v>
      </c>
      <c r="C20">
        <v>8</v>
      </c>
      <c r="D20">
        <v>21</v>
      </c>
      <c r="E20">
        <v>7</v>
      </c>
      <c r="F20">
        <v>950</v>
      </c>
      <c r="H20" s="66">
        <f t="shared" si="4"/>
        <v>8.3333333333333339</v>
      </c>
      <c r="I20" s="66">
        <f t="shared" si="5"/>
        <v>21.875</v>
      </c>
      <c r="J20" s="66">
        <f t="shared" si="6"/>
        <v>989.58333333333337</v>
      </c>
      <c r="K20" s="66">
        <f t="shared" si="7"/>
        <v>13.125</v>
      </c>
    </row>
    <row r="21" spans="1:11">
      <c r="A21" s="5" t="s">
        <v>915</v>
      </c>
      <c r="B21">
        <v>480</v>
      </c>
      <c r="C21">
        <v>5</v>
      </c>
      <c r="D21">
        <v>20</v>
      </c>
      <c r="E21">
        <v>9</v>
      </c>
      <c r="F21">
        <v>1520</v>
      </c>
      <c r="H21" s="66">
        <f t="shared" si="4"/>
        <v>5.208333333333333</v>
      </c>
      <c r="I21" s="66">
        <f t="shared" si="5"/>
        <v>20.833333333333332</v>
      </c>
      <c r="J21" s="66">
        <f t="shared" si="6"/>
        <v>1583.3333333333333</v>
      </c>
      <c r="K21" s="66">
        <f t="shared" si="7"/>
        <v>16.875</v>
      </c>
    </row>
    <row r="22" spans="1:11">
      <c r="A22" s="5" t="s">
        <v>916</v>
      </c>
      <c r="B22">
        <v>380</v>
      </c>
      <c r="C22">
        <v>5</v>
      </c>
      <c r="D22">
        <v>26</v>
      </c>
      <c r="E22">
        <v>4.5</v>
      </c>
      <c r="F22">
        <v>1060</v>
      </c>
      <c r="H22" s="66">
        <f t="shared" si="4"/>
        <v>6.5789473684210522</v>
      </c>
      <c r="I22" s="66">
        <f t="shared" si="5"/>
        <v>34.210526315789473</v>
      </c>
      <c r="J22" s="66">
        <f t="shared" si="6"/>
        <v>1394.7368421052631</v>
      </c>
      <c r="K22" s="66">
        <f t="shared" si="7"/>
        <v>10.657894736842104</v>
      </c>
    </row>
    <row r="23" spans="1:11">
      <c r="A23" s="5" t="s">
        <v>917</v>
      </c>
      <c r="B23">
        <v>370</v>
      </c>
      <c r="C23">
        <v>5</v>
      </c>
      <c r="D23">
        <v>23</v>
      </c>
      <c r="E23">
        <v>5</v>
      </c>
      <c r="F23">
        <v>1210</v>
      </c>
      <c r="H23" s="66">
        <f t="shared" si="4"/>
        <v>6.756756756756757</v>
      </c>
      <c r="I23" s="66">
        <f t="shared" si="5"/>
        <v>31.081081081081084</v>
      </c>
      <c r="J23" s="66">
        <f t="shared" si="6"/>
        <v>1635.135135135135</v>
      </c>
      <c r="K23" s="66">
        <f t="shared" si="7"/>
        <v>12.162162162162163</v>
      </c>
    </row>
    <row r="24" spans="1:11" ht="15" thickBot="1">
      <c r="A24" s="5" t="s">
        <v>918</v>
      </c>
      <c r="B24">
        <v>470</v>
      </c>
      <c r="C24">
        <v>5</v>
      </c>
      <c r="D24">
        <v>20</v>
      </c>
      <c r="E24">
        <v>4</v>
      </c>
      <c r="F24">
        <v>620</v>
      </c>
      <c r="H24" s="66">
        <f t="shared" si="4"/>
        <v>5.3191489361702127</v>
      </c>
      <c r="I24" s="66">
        <f t="shared" si="5"/>
        <v>21.276595744680851</v>
      </c>
      <c r="J24" s="66">
        <f t="shared" si="6"/>
        <v>659.57446808510633</v>
      </c>
      <c r="K24" s="66">
        <f t="shared" si="7"/>
        <v>7.6595744680851059</v>
      </c>
    </row>
    <row r="25" spans="1:11" ht="15" thickBot="1">
      <c r="A25" s="8" t="s">
        <v>919</v>
      </c>
      <c r="H25" s="66"/>
      <c r="I25" s="66"/>
      <c r="J25" s="66"/>
      <c r="K25" s="66"/>
    </row>
    <row r="26" spans="1:11">
      <c r="A26" s="5" t="s">
        <v>920</v>
      </c>
      <c r="B26">
        <v>150</v>
      </c>
      <c r="C26">
        <v>3</v>
      </c>
      <c r="D26">
        <v>6</v>
      </c>
      <c r="E26">
        <v>0</v>
      </c>
      <c r="F26">
        <v>210</v>
      </c>
      <c r="H26" s="66">
        <f t="shared" si="4"/>
        <v>10</v>
      </c>
      <c r="I26" s="66">
        <f t="shared" si="5"/>
        <v>20</v>
      </c>
      <c r="J26" s="66">
        <f t="shared" si="6"/>
        <v>700</v>
      </c>
      <c r="K26" s="66">
        <f t="shared" si="7"/>
        <v>0</v>
      </c>
    </row>
    <row r="27" spans="1:11">
      <c r="A27" s="5" t="s">
        <v>921</v>
      </c>
      <c r="B27">
        <v>180</v>
      </c>
      <c r="C27">
        <v>3</v>
      </c>
      <c r="D27">
        <v>10</v>
      </c>
      <c r="E27">
        <v>0.5</v>
      </c>
      <c r="F27">
        <v>470</v>
      </c>
      <c r="H27" s="66">
        <f t="shared" si="4"/>
        <v>8.3333333333333339</v>
      </c>
      <c r="I27" s="66">
        <f t="shared" si="5"/>
        <v>27.777777777777775</v>
      </c>
      <c r="J27" s="66">
        <f t="shared" si="6"/>
        <v>1305.5555555555557</v>
      </c>
      <c r="K27" s="66">
        <f t="shared" si="7"/>
        <v>2.5</v>
      </c>
    </row>
    <row r="28" spans="1:11">
      <c r="A28" s="5" t="s">
        <v>922</v>
      </c>
      <c r="B28">
        <v>200</v>
      </c>
      <c r="C28">
        <v>4</v>
      </c>
      <c r="D28">
        <v>14</v>
      </c>
      <c r="E28">
        <v>1</v>
      </c>
      <c r="F28">
        <v>410</v>
      </c>
      <c r="H28" s="66">
        <f t="shared" si="4"/>
        <v>10</v>
      </c>
      <c r="I28" s="66">
        <f t="shared" si="5"/>
        <v>35</v>
      </c>
      <c r="J28" s="66">
        <f t="shared" si="6"/>
        <v>1025</v>
      </c>
      <c r="K28" s="66">
        <f t="shared" si="7"/>
        <v>4.5</v>
      </c>
    </row>
    <row r="29" spans="1:11" ht="15" thickBot="1">
      <c r="A29" s="5" t="s">
        <v>923</v>
      </c>
      <c r="B29">
        <v>180</v>
      </c>
      <c r="C29">
        <v>3</v>
      </c>
      <c r="D29">
        <v>10</v>
      </c>
      <c r="E29">
        <v>0.5</v>
      </c>
      <c r="F29">
        <v>460</v>
      </c>
      <c r="H29" s="66">
        <f t="shared" si="4"/>
        <v>8.3333333333333339</v>
      </c>
      <c r="I29" s="66">
        <f t="shared" si="5"/>
        <v>27.777777777777775</v>
      </c>
      <c r="J29" s="66">
        <f t="shared" si="6"/>
        <v>1277.7777777777776</v>
      </c>
      <c r="K29" s="66">
        <f t="shared" si="7"/>
        <v>2.5</v>
      </c>
    </row>
    <row r="30" spans="1:11" ht="15" thickBot="1">
      <c r="A30" s="8" t="s">
        <v>924</v>
      </c>
      <c r="H30" s="66"/>
      <c r="I30" s="66"/>
      <c r="J30" s="66"/>
      <c r="K30" s="66"/>
    </row>
    <row r="31" spans="1:11">
      <c r="A31" s="5" t="s">
        <v>925</v>
      </c>
      <c r="B31">
        <v>430</v>
      </c>
      <c r="C31">
        <v>5</v>
      </c>
      <c r="D31">
        <v>19</v>
      </c>
      <c r="E31">
        <v>6</v>
      </c>
      <c r="F31">
        <v>620</v>
      </c>
      <c r="H31" s="66">
        <f t="shared" si="4"/>
        <v>5.8139534883720927</v>
      </c>
      <c r="I31" s="66">
        <f t="shared" si="5"/>
        <v>22.093023255813954</v>
      </c>
      <c r="J31" s="66">
        <f t="shared" si="6"/>
        <v>720.93023255813944</v>
      </c>
      <c r="K31" s="66">
        <f t="shared" si="7"/>
        <v>12.558139534883722</v>
      </c>
    </row>
    <row r="32" spans="1:11">
      <c r="A32" s="5" t="s">
        <v>926</v>
      </c>
      <c r="B32">
        <v>310</v>
      </c>
      <c r="C32">
        <v>6</v>
      </c>
      <c r="D32">
        <v>15</v>
      </c>
      <c r="E32">
        <v>1.5</v>
      </c>
      <c r="F32">
        <v>900</v>
      </c>
      <c r="H32" s="66">
        <f t="shared" si="4"/>
        <v>9.67741935483871</v>
      </c>
      <c r="I32" s="66">
        <f t="shared" si="5"/>
        <v>24.193548387096772</v>
      </c>
      <c r="J32" s="66">
        <f t="shared" si="6"/>
        <v>1451.6129032258066</v>
      </c>
      <c r="K32" s="66">
        <f t="shared" si="7"/>
        <v>4.354838709677419</v>
      </c>
    </row>
    <row r="33" spans="1:11">
      <c r="A33" s="5" t="s">
        <v>927</v>
      </c>
      <c r="B33">
        <v>510</v>
      </c>
      <c r="C33">
        <v>6</v>
      </c>
      <c r="D33">
        <v>26</v>
      </c>
      <c r="E33">
        <v>6</v>
      </c>
      <c r="F33">
        <v>1080</v>
      </c>
      <c r="H33" s="66">
        <f t="shared" si="4"/>
        <v>5.8823529411764701</v>
      </c>
      <c r="I33" s="66">
        <f t="shared" si="5"/>
        <v>25.490196078431371</v>
      </c>
      <c r="J33" s="66">
        <f t="shared" si="6"/>
        <v>1058.8235294117646</v>
      </c>
      <c r="K33" s="66">
        <f t="shared" si="7"/>
        <v>10.588235294117647</v>
      </c>
    </row>
    <row r="34" spans="1:11">
      <c r="A34" s="5" t="s">
        <v>928</v>
      </c>
      <c r="B34">
        <v>450</v>
      </c>
      <c r="C34">
        <v>6</v>
      </c>
      <c r="D34">
        <v>31</v>
      </c>
      <c r="E34">
        <v>6</v>
      </c>
      <c r="F34">
        <v>1250</v>
      </c>
      <c r="H34" s="66">
        <f t="shared" si="4"/>
        <v>6.666666666666667</v>
      </c>
      <c r="I34" s="66">
        <f t="shared" si="5"/>
        <v>34.444444444444443</v>
      </c>
      <c r="J34" s="66">
        <f t="shared" si="6"/>
        <v>1388.8888888888889</v>
      </c>
      <c r="K34" s="66">
        <f t="shared" si="7"/>
        <v>12</v>
      </c>
    </row>
    <row r="35" spans="1:11">
      <c r="A35" s="5" t="s">
        <v>845</v>
      </c>
      <c r="B35">
        <v>470</v>
      </c>
      <c r="C35">
        <v>5</v>
      </c>
      <c r="D35">
        <v>20</v>
      </c>
      <c r="E35">
        <v>4</v>
      </c>
      <c r="F35">
        <v>750</v>
      </c>
      <c r="H35" s="66">
        <f t="shared" si="4"/>
        <v>5.3191489361702127</v>
      </c>
      <c r="I35" s="66">
        <f t="shared" si="5"/>
        <v>21.276595744680851</v>
      </c>
      <c r="J35" s="66">
        <f t="shared" si="6"/>
        <v>797.87234042553189</v>
      </c>
      <c r="K35" s="66">
        <f t="shared" si="7"/>
        <v>7.6595744680851059</v>
      </c>
    </row>
    <row r="36" spans="1:11">
      <c r="A36" s="5" t="s">
        <v>846</v>
      </c>
      <c r="B36">
        <v>610</v>
      </c>
      <c r="C36">
        <v>5</v>
      </c>
      <c r="D36">
        <v>26</v>
      </c>
      <c r="E36">
        <v>12</v>
      </c>
      <c r="F36">
        <v>1700</v>
      </c>
      <c r="H36" s="66">
        <f t="shared" si="4"/>
        <v>4.0983606557377055</v>
      </c>
      <c r="I36" s="66">
        <f t="shared" si="5"/>
        <v>21.311475409836063</v>
      </c>
      <c r="J36" s="66">
        <f t="shared" si="6"/>
        <v>1393.4426229508197</v>
      </c>
      <c r="K36" s="66">
        <f t="shared" si="7"/>
        <v>17.704918032786885</v>
      </c>
    </row>
    <row r="37" spans="1:11">
      <c r="A37" s="5" t="s">
        <v>847</v>
      </c>
      <c r="B37">
        <v>580</v>
      </c>
      <c r="C37">
        <v>5</v>
      </c>
      <c r="D37">
        <v>31</v>
      </c>
      <c r="E37">
        <v>9</v>
      </c>
      <c r="F37">
        <v>1700</v>
      </c>
      <c r="H37" s="66">
        <f t="shared" si="4"/>
        <v>4.3103448275862064</v>
      </c>
      <c r="I37" s="66">
        <f t="shared" si="5"/>
        <v>26.724137931034484</v>
      </c>
      <c r="J37" s="66">
        <f t="shared" si="6"/>
        <v>1465.5172413793102</v>
      </c>
      <c r="K37" s="66">
        <f t="shared" si="7"/>
        <v>13.96551724137931</v>
      </c>
    </row>
    <row r="38" spans="1:11">
      <c r="A38" s="5" t="s">
        <v>848</v>
      </c>
      <c r="B38">
        <v>410</v>
      </c>
      <c r="C38">
        <v>5</v>
      </c>
      <c r="D38">
        <v>13</v>
      </c>
      <c r="E38">
        <v>3</v>
      </c>
      <c r="F38">
        <v>740</v>
      </c>
      <c r="H38" s="66">
        <f t="shared" si="4"/>
        <v>6.0975609756097562</v>
      </c>
      <c r="I38" s="66">
        <f t="shared" si="5"/>
        <v>15.853658536585366</v>
      </c>
      <c r="J38" s="66">
        <f t="shared" si="6"/>
        <v>902.43902439024396</v>
      </c>
      <c r="K38" s="66">
        <f t="shared" si="7"/>
        <v>6.5853658536585371</v>
      </c>
    </row>
    <row r="39" spans="1:11">
      <c r="A39" s="5" t="s">
        <v>849</v>
      </c>
      <c r="B39">
        <v>400</v>
      </c>
      <c r="C39">
        <v>7</v>
      </c>
      <c r="D39">
        <v>22</v>
      </c>
      <c r="E39">
        <v>3.5</v>
      </c>
      <c r="F39">
        <v>1000</v>
      </c>
      <c r="H39" s="66">
        <f t="shared" si="4"/>
        <v>8.75</v>
      </c>
      <c r="I39" s="66">
        <f t="shared" si="5"/>
        <v>27.5</v>
      </c>
      <c r="J39" s="66">
        <f t="shared" si="6"/>
        <v>1250</v>
      </c>
      <c r="K39" s="66">
        <f t="shared" si="7"/>
        <v>7.875</v>
      </c>
    </row>
    <row r="40" spans="1:11" ht="15" thickBot="1">
      <c r="A40" s="5" t="s">
        <v>850</v>
      </c>
      <c r="B40">
        <v>390</v>
      </c>
      <c r="C40">
        <v>8</v>
      </c>
      <c r="D40">
        <v>23</v>
      </c>
      <c r="E40">
        <v>1</v>
      </c>
      <c r="F40">
        <v>830</v>
      </c>
      <c r="H40" s="66">
        <f t="shared" si="4"/>
        <v>10.256410256410257</v>
      </c>
      <c r="I40" s="66">
        <f t="shared" si="5"/>
        <v>29.487179487179485</v>
      </c>
      <c r="J40" s="66">
        <f t="shared" si="6"/>
        <v>1064.1025641025642</v>
      </c>
      <c r="K40" s="66">
        <f t="shared" si="7"/>
        <v>2.3076923076923079</v>
      </c>
    </row>
    <row r="41" spans="1:11" ht="15" thickBot="1">
      <c r="A41" s="8" t="s">
        <v>1653</v>
      </c>
      <c r="H41" s="66"/>
      <c r="I41" s="66"/>
      <c r="J41" s="66"/>
      <c r="K41" s="66"/>
    </row>
    <row r="42" spans="1:11" ht="15" thickBot="1">
      <c r="A42" s="8" t="s">
        <v>851</v>
      </c>
      <c r="H42" s="66"/>
      <c r="I42" s="66"/>
      <c r="J42" s="66"/>
      <c r="K42" s="66"/>
    </row>
    <row r="43" spans="1:11">
      <c r="A43" s="5" t="s">
        <v>921</v>
      </c>
      <c r="B43">
        <v>110</v>
      </c>
      <c r="C43">
        <v>4</v>
      </c>
      <c r="D43">
        <v>12</v>
      </c>
      <c r="E43">
        <v>1</v>
      </c>
      <c r="F43">
        <v>590</v>
      </c>
      <c r="H43" s="66">
        <f t="shared" si="4"/>
        <v>18.18181818181818</v>
      </c>
      <c r="I43" s="66">
        <f t="shared" si="5"/>
        <v>54.54545454545454</v>
      </c>
      <c r="J43" s="66">
        <f t="shared" si="6"/>
        <v>2681.8181818181815</v>
      </c>
      <c r="K43" s="66">
        <f t="shared" si="7"/>
        <v>8.1818181818181817</v>
      </c>
    </row>
    <row r="44" spans="1:11">
      <c r="A44" s="5" t="s">
        <v>852</v>
      </c>
      <c r="B44">
        <v>130</v>
      </c>
      <c r="C44">
        <v>4</v>
      </c>
      <c r="D44">
        <v>19</v>
      </c>
      <c r="E44">
        <v>0.5</v>
      </c>
      <c r="F44">
        <v>270</v>
      </c>
      <c r="H44" s="66">
        <f t="shared" si="4"/>
        <v>15.384615384615385</v>
      </c>
      <c r="I44" s="66">
        <f t="shared" si="5"/>
        <v>73.07692307692308</v>
      </c>
      <c r="J44" s="66">
        <f t="shared" si="6"/>
        <v>1038.4615384615386</v>
      </c>
      <c r="K44" s="66">
        <f t="shared" si="7"/>
        <v>3.4615384615384617</v>
      </c>
    </row>
    <row r="45" spans="1:11">
      <c r="A45" s="5" t="s">
        <v>922</v>
      </c>
      <c r="B45">
        <v>140</v>
      </c>
      <c r="C45">
        <v>4</v>
      </c>
      <c r="D45">
        <v>18</v>
      </c>
      <c r="E45">
        <v>1</v>
      </c>
      <c r="F45">
        <v>450</v>
      </c>
      <c r="H45" s="66">
        <f t="shared" si="4"/>
        <v>14.285714285714285</v>
      </c>
      <c r="I45" s="66">
        <f t="shared" si="5"/>
        <v>64.285714285714278</v>
      </c>
      <c r="J45" s="66">
        <f t="shared" si="6"/>
        <v>1607.1428571428571</v>
      </c>
      <c r="K45" s="66">
        <f t="shared" si="7"/>
        <v>6.4285714285714279</v>
      </c>
    </row>
    <row r="46" spans="1:11">
      <c r="A46" s="5" t="s">
        <v>853</v>
      </c>
      <c r="B46">
        <v>140</v>
      </c>
      <c r="C46">
        <v>4</v>
      </c>
      <c r="D46">
        <v>17</v>
      </c>
      <c r="E46">
        <v>1</v>
      </c>
      <c r="F46">
        <v>640</v>
      </c>
      <c r="H46" s="66">
        <f t="shared" si="4"/>
        <v>14.285714285714285</v>
      </c>
      <c r="I46" s="66">
        <f t="shared" si="5"/>
        <v>60.714285714285715</v>
      </c>
      <c r="J46" s="66">
        <f t="shared" si="6"/>
        <v>2285.7142857142858</v>
      </c>
      <c r="K46" s="66">
        <f t="shared" si="7"/>
        <v>6.4285714285714279</v>
      </c>
    </row>
    <row r="47" spans="1:11">
      <c r="A47" s="5" t="s">
        <v>854</v>
      </c>
      <c r="B47">
        <v>200</v>
      </c>
      <c r="C47">
        <v>4</v>
      </c>
      <c r="D47">
        <v>20</v>
      </c>
      <c r="E47">
        <v>1</v>
      </c>
      <c r="F47">
        <v>660</v>
      </c>
      <c r="H47" s="66">
        <f t="shared" si="4"/>
        <v>10</v>
      </c>
      <c r="I47" s="66">
        <f t="shared" si="5"/>
        <v>50</v>
      </c>
      <c r="J47" s="66">
        <f t="shared" si="6"/>
        <v>1650</v>
      </c>
      <c r="K47" s="66">
        <f t="shared" si="7"/>
        <v>4.5</v>
      </c>
    </row>
    <row r="48" spans="1:11">
      <c r="A48" s="5" t="s">
        <v>923</v>
      </c>
      <c r="B48">
        <v>110</v>
      </c>
      <c r="C48">
        <v>4</v>
      </c>
      <c r="D48">
        <v>12</v>
      </c>
      <c r="E48">
        <v>0.5</v>
      </c>
      <c r="F48">
        <v>570</v>
      </c>
      <c r="H48" s="66">
        <f t="shared" si="4"/>
        <v>18.18181818181818</v>
      </c>
      <c r="I48" s="66">
        <f t="shared" si="5"/>
        <v>54.54545454545454</v>
      </c>
      <c r="J48" s="66">
        <f t="shared" si="6"/>
        <v>2590.909090909091</v>
      </c>
      <c r="K48" s="66">
        <f t="shared" si="7"/>
        <v>4.0909090909090908</v>
      </c>
    </row>
    <row r="49" spans="1:11">
      <c r="A49" s="5" t="s">
        <v>855</v>
      </c>
      <c r="B49">
        <v>110</v>
      </c>
      <c r="C49">
        <v>4</v>
      </c>
      <c r="D49">
        <v>12</v>
      </c>
      <c r="E49">
        <v>0.5</v>
      </c>
      <c r="F49">
        <v>580</v>
      </c>
      <c r="H49" s="66">
        <f t="shared" si="4"/>
        <v>18.18181818181818</v>
      </c>
      <c r="I49" s="66">
        <f t="shared" si="5"/>
        <v>54.54545454545454</v>
      </c>
      <c r="J49" s="66">
        <f t="shared" si="6"/>
        <v>2636.363636363636</v>
      </c>
      <c r="K49" s="66">
        <f t="shared" si="7"/>
        <v>4.0909090909090908</v>
      </c>
    </row>
    <row r="50" spans="1:11">
      <c r="A50" s="5" t="s">
        <v>920</v>
      </c>
      <c r="B50">
        <v>50</v>
      </c>
      <c r="C50">
        <v>4</v>
      </c>
      <c r="D50">
        <v>3</v>
      </c>
      <c r="E50">
        <v>0</v>
      </c>
      <c r="F50">
        <v>65</v>
      </c>
      <c r="H50" s="66">
        <f t="shared" si="4"/>
        <v>40</v>
      </c>
      <c r="I50" s="66">
        <f t="shared" si="5"/>
        <v>30</v>
      </c>
      <c r="J50" s="66">
        <f t="shared" si="6"/>
        <v>650</v>
      </c>
      <c r="K50" s="66">
        <f t="shared" si="7"/>
        <v>0</v>
      </c>
    </row>
    <row r="51" spans="1:11" ht="15" thickBot="1">
      <c r="A51" s="5" t="s">
        <v>856</v>
      </c>
      <c r="B51">
        <v>130</v>
      </c>
      <c r="C51">
        <v>3</v>
      </c>
      <c r="D51">
        <v>20</v>
      </c>
      <c r="E51">
        <v>0.5</v>
      </c>
      <c r="F51">
        <v>330</v>
      </c>
      <c r="H51" s="66">
        <f t="shared" si="4"/>
        <v>11.538461538461538</v>
      </c>
      <c r="I51" s="66">
        <f t="shared" si="5"/>
        <v>76.923076923076934</v>
      </c>
      <c r="J51" s="66">
        <f t="shared" si="6"/>
        <v>1269.2307692307691</v>
      </c>
      <c r="K51" s="66">
        <f t="shared" si="7"/>
        <v>3.4615384615384617</v>
      </c>
    </row>
    <row r="52" spans="1:11" ht="15" thickBot="1">
      <c r="A52" s="8" t="s">
        <v>857</v>
      </c>
      <c r="H52" s="66"/>
      <c r="I52" s="66"/>
      <c r="J52" s="66"/>
      <c r="K52" s="66"/>
    </row>
    <row r="53" spans="1:11">
      <c r="A53" s="5" t="s">
        <v>858</v>
      </c>
      <c r="B53">
        <v>35</v>
      </c>
      <c r="C53">
        <v>0</v>
      </c>
      <c r="D53">
        <v>1</v>
      </c>
      <c r="E53">
        <v>0</v>
      </c>
      <c r="F53">
        <v>720</v>
      </c>
      <c r="H53" s="66">
        <f t="shared" si="4"/>
        <v>0</v>
      </c>
      <c r="I53" s="66">
        <f t="shared" si="5"/>
        <v>14.285714285714285</v>
      </c>
      <c r="J53" s="66">
        <f t="shared" si="6"/>
        <v>10285.714285714286</v>
      </c>
      <c r="K53" s="66">
        <f t="shared" si="7"/>
        <v>0</v>
      </c>
    </row>
    <row r="54" spans="1:11">
      <c r="A54" s="5" t="s">
        <v>859</v>
      </c>
      <c r="B54">
        <v>1.5</v>
      </c>
      <c r="C54">
        <v>1</v>
      </c>
      <c r="D54">
        <v>1</v>
      </c>
      <c r="E54">
        <v>1.5</v>
      </c>
      <c r="F54">
        <v>580</v>
      </c>
      <c r="H54" s="66">
        <f t="shared" si="4"/>
        <v>333.33333333333331</v>
      </c>
      <c r="I54" s="66">
        <f t="shared" si="5"/>
        <v>333.33333333333331</v>
      </c>
      <c r="J54" s="66">
        <f t="shared" si="6"/>
        <v>193333.33333333334</v>
      </c>
      <c r="K54" s="66">
        <f t="shared" si="7"/>
        <v>900</v>
      </c>
    </row>
    <row r="55" spans="1:11">
      <c r="A55" s="5" t="s">
        <v>860</v>
      </c>
      <c r="B55">
        <v>1.5</v>
      </c>
      <c r="C55">
        <v>0</v>
      </c>
      <c r="D55">
        <v>1</v>
      </c>
      <c r="E55">
        <v>0</v>
      </c>
      <c r="F55">
        <v>320</v>
      </c>
      <c r="H55" s="66">
        <f t="shared" si="4"/>
        <v>0</v>
      </c>
      <c r="I55" s="66">
        <f t="shared" si="5"/>
        <v>333.33333333333331</v>
      </c>
      <c r="J55" s="66">
        <f t="shared" si="6"/>
        <v>106666.66666666667</v>
      </c>
      <c r="K55" s="66">
        <f t="shared" si="7"/>
        <v>0</v>
      </c>
    </row>
    <row r="56" spans="1:11">
      <c r="A56" s="5" t="s">
        <v>861</v>
      </c>
      <c r="B56">
        <v>3</v>
      </c>
      <c r="C56">
        <v>0</v>
      </c>
      <c r="D56">
        <v>0</v>
      </c>
      <c r="E56">
        <v>1.5</v>
      </c>
      <c r="F56">
        <v>0</v>
      </c>
      <c r="H56" s="66">
        <f t="shared" si="4"/>
        <v>0</v>
      </c>
      <c r="I56" s="66">
        <f t="shared" si="5"/>
        <v>0</v>
      </c>
      <c r="J56" s="66">
        <f t="shared" si="6"/>
        <v>0</v>
      </c>
      <c r="K56" s="66">
        <f t="shared" si="7"/>
        <v>450</v>
      </c>
    </row>
    <row r="57" spans="1:11">
      <c r="A57" s="5" t="s">
        <v>862</v>
      </c>
      <c r="B57">
        <v>2</v>
      </c>
      <c r="C57">
        <v>0</v>
      </c>
      <c r="D57">
        <v>1</v>
      </c>
      <c r="E57">
        <v>4.5</v>
      </c>
      <c r="F57">
        <v>540</v>
      </c>
      <c r="H57" s="66">
        <f t="shared" si="4"/>
        <v>0</v>
      </c>
      <c r="I57" s="66">
        <f t="shared" si="5"/>
        <v>250</v>
      </c>
      <c r="J57" s="66">
        <f t="shared" si="6"/>
        <v>135000</v>
      </c>
      <c r="K57" s="66">
        <f t="shared" si="7"/>
        <v>2025</v>
      </c>
    </row>
    <row r="58" spans="1:11" ht="15" thickBot="1">
      <c r="A58" s="5" t="s">
        <v>863</v>
      </c>
      <c r="B58">
        <v>7</v>
      </c>
      <c r="C58">
        <v>0</v>
      </c>
      <c r="D58">
        <v>0</v>
      </c>
      <c r="E58">
        <v>0</v>
      </c>
      <c r="F58">
        <v>230</v>
      </c>
      <c r="H58" s="66">
        <f t="shared" si="4"/>
        <v>0</v>
      </c>
      <c r="I58" s="66">
        <f t="shared" si="5"/>
        <v>0</v>
      </c>
      <c r="J58" s="66">
        <f t="shared" si="6"/>
        <v>16428.571428571428</v>
      </c>
      <c r="K58" s="66">
        <f t="shared" si="7"/>
        <v>0</v>
      </c>
    </row>
    <row r="59" spans="1:11" ht="15" thickBot="1">
      <c r="A59" s="8" t="s">
        <v>864</v>
      </c>
      <c r="H59" s="66"/>
      <c r="I59" s="66"/>
      <c r="J59" s="66"/>
      <c r="K59" s="66"/>
    </row>
    <row r="60" spans="1:11" ht="15" thickBot="1">
      <c r="A60" s="8" t="s">
        <v>865</v>
      </c>
      <c r="H60" s="66"/>
      <c r="I60" s="66"/>
      <c r="J60" s="66"/>
      <c r="K60" s="66"/>
    </row>
    <row r="61" spans="1:11">
      <c r="A61" s="5" t="s">
        <v>866</v>
      </c>
      <c r="B61">
        <v>150</v>
      </c>
      <c r="C61">
        <v>5</v>
      </c>
      <c r="D61">
        <v>12</v>
      </c>
      <c r="E61">
        <v>1.5</v>
      </c>
      <c r="F61">
        <v>480</v>
      </c>
      <c r="H61" s="66">
        <f t="shared" si="4"/>
        <v>16.666666666666668</v>
      </c>
      <c r="I61" s="66">
        <f t="shared" si="5"/>
        <v>40</v>
      </c>
      <c r="J61" s="66">
        <f t="shared" si="6"/>
        <v>1600</v>
      </c>
      <c r="K61" s="66">
        <f t="shared" si="7"/>
        <v>9</v>
      </c>
    </row>
    <row r="62" spans="1:11">
      <c r="A62" s="5" t="s">
        <v>867</v>
      </c>
      <c r="B62">
        <v>170</v>
      </c>
      <c r="C62">
        <v>5</v>
      </c>
      <c r="D62">
        <v>14</v>
      </c>
      <c r="E62">
        <v>1.5</v>
      </c>
      <c r="F62">
        <v>610</v>
      </c>
      <c r="H62" s="66">
        <f t="shared" si="4"/>
        <v>14.705882352941176</v>
      </c>
      <c r="I62" s="66">
        <f t="shared" si="5"/>
        <v>41.176470588235297</v>
      </c>
      <c r="J62" s="66">
        <f t="shared" si="6"/>
        <v>1794.1176470588236</v>
      </c>
      <c r="K62" s="66">
        <f t="shared" si="7"/>
        <v>7.9411764705882346</v>
      </c>
    </row>
    <row r="63" spans="1:11">
      <c r="A63" s="5" t="s">
        <v>868</v>
      </c>
      <c r="B63">
        <v>220</v>
      </c>
      <c r="C63">
        <v>5</v>
      </c>
      <c r="D63">
        <v>16</v>
      </c>
      <c r="E63">
        <v>3</v>
      </c>
      <c r="F63">
        <v>860</v>
      </c>
      <c r="H63" s="66">
        <f t="shared" si="4"/>
        <v>11.363636363636363</v>
      </c>
      <c r="I63" s="66">
        <f t="shared" si="5"/>
        <v>36.36363636363636</v>
      </c>
      <c r="J63" s="66">
        <f t="shared" si="6"/>
        <v>1954.5454545454545</v>
      </c>
      <c r="K63" s="66">
        <f t="shared" si="7"/>
        <v>12.272727272727273</v>
      </c>
    </row>
    <row r="64" spans="1:11">
      <c r="A64" s="5" t="s">
        <v>869</v>
      </c>
      <c r="B64">
        <v>180</v>
      </c>
      <c r="C64">
        <v>5</v>
      </c>
      <c r="D64">
        <v>13</v>
      </c>
      <c r="E64">
        <v>2</v>
      </c>
      <c r="F64">
        <v>580</v>
      </c>
      <c r="H64" s="66">
        <f t="shared" si="4"/>
        <v>13.888888888888888</v>
      </c>
      <c r="I64" s="66">
        <f t="shared" si="5"/>
        <v>36.111111111111107</v>
      </c>
      <c r="J64" s="66">
        <f t="shared" si="6"/>
        <v>1611.1111111111111</v>
      </c>
      <c r="K64" s="66">
        <f t="shared" si="7"/>
        <v>10</v>
      </c>
    </row>
    <row r="65" spans="1:11">
      <c r="A65" s="5" t="s">
        <v>870</v>
      </c>
      <c r="B65">
        <v>300</v>
      </c>
      <c r="C65">
        <v>5</v>
      </c>
      <c r="D65">
        <v>17</v>
      </c>
      <c r="E65">
        <v>7</v>
      </c>
      <c r="F65">
        <v>840</v>
      </c>
      <c r="H65" s="66">
        <f t="shared" si="4"/>
        <v>8.3333333333333339</v>
      </c>
      <c r="I65" s="66">
        <f t="shared" si="5"/>
        <v>28.333333333333332</v>
      </c>
      <c r="J65" s="66">
        <f t="shared" si="6"/>
        <v>1400</v>
      </c>
      <c r="K65" s="66">
        <f t="shared" si="7"/>
        <v>21</v>
      </c>
    </row>
    <row r="66" spans="1:11">
      <c r="A66" s="5" t="s">
        <v>871</v>
      </c>
      <c r="B66">
        <v>270</v>
      </c>
      <c r="C66">
        <v>5</v>
      </c>
      <c r="D66">
        <v>15</v>
      </c>
      <c r="E66">
        <v>6</v>
      </c>
      <c r="F66">
        <v>740</v>
      </c>
      <c r="H66" s="66">
        <f t="shared" si="4"/>
        <v>9.2592592592592595</v>
      </c>
      <c r="I66" s="66">
        <f t="shared" si="5"/>
        <v>27.777777777777775</v>
      </c>
      <c r="J66" s="66">
        <f t="shared" si="6"/>
        <v>1370.3703703703704</v>
      </c>
      <c r="K66" s="66">
        <f t="shared" si="7"/>
        <v>20</v>
      </c>
    </row>
    <row r="67" spans="1:11">
      <c r="A67" s="5" t="s">
        <v>872</v>
      </c>
      <c r="B67">
        <v>180</v>
      </c>
      <c r="C67">
        <v>5</v>
      </c>
      <c r="D67">
        <v>15</v>
      </c>
      <c r="E67">
        <v>1.5</v>
      </c>
      <c r="F67">
        <v>620</v>
      </c>
      <c r="H67" s="66">
        <f t="shared" si="4"/>
        <v>13.888888888888888</v>
      </c>
      <c r="I67" s="66">
        <f t="shared" si="5"/>
        <v>41.666666666666664</v>
      </c>
      <c r="J67" s="66">
        <f t="shared" si="6"/>
        <v>1722.2222222222224</v>
      </c>
      <c r="K67" s="66">
        <f t="shared" si="7"/>
        <v>7.5</v>
      </c>
    </row>
    <row r="68" spans="1:11" ht="15" thickBot="1">
      <c r="A68" s="5" t="s">
        <v>873</v>
      </c>
      <c r="B68">
        <v>210</v>
      </c>
      <c r="C68">
        <v>5</v>
      </c>
      <c r="D68">
        <v>18</v>
      </c>
      <c r="E68">
        <v>2.5</v>
      </c>
      <c r="F68">
        <v>830</v>
      </c>
      <c r="H68" s="66">
        <f t="shared" si="4"/>
        <v>11.904761904761903</v>
      </c>
      <c r="I68" s="66">
        <f t="shared" si="5"/>
        <v>42.857142857142854</v>
      </c>
      <c r="J68" s="66">
        <f t="shared" si="6"/>
        <v>1976.1904761904764</v>
      </c>
      <c r="K68" s="66">
        <f t="shared" si="7"/>
        <v>10.714285714285714</v>
      </c>
    </row>
    <row r="69" spans="1:11" ht="15" thickBot="1">
      <c r="A69" s="8" t="s">
        <v>874</v>
      </c>
      <c r="H69" s="66"/>
      <c r="I69" s="66"/>
      <c r="J69" s="66"/>
      <c r="K69" s="66"/>
    </row>
    <row r="70" spans="1:11">
      <c r="A70" s="5" t="s">
        <v>875</v>
      </c>
      <c r="B70">
        <v>170</v>
      </c>
      <c r="C70">
        <v>6</v>
      </c>
      <c r="D70">
        <v>12</v>
      </c>
      <c r="E70">
        <v>2</v>
      </c>
      <c r="F70">
        <v>460</v>
      </c>
      <c r="H70" s="66">
        <f t="shared" si="4"/>
        <v>17.647058823529413</v>
      </c>
      <c r="I70" s="66">
        <f t="shared" si="5"/>
        <v>35.294117647058826</v>
      </c>
      <c r="J70" s="66">
        <f t="shared" si="6"/>
        <v>1352.9411764705883</v>
      </c>
      <c r="K70" s="66">
        <f t="shared" si="7"/>
        <v>10.588235294117647</v>
      </c>
    </row>
    <row r="71" spans="1:11">
      <c r="A71" s="5" t="s">
        <v>876</v>
      </c>
      <c r="B71">
        <v>190</v>
      </c>
      <c r="C71">
        <v>6</v>
      </c>
      <c r="D71">
        <v>14</v>
      </c>
      <c r="E71">
        <v>2</v>
      </c>
      <c r="F71">
        <v>590</v>
      </c>
      <c r="H71" s="66">
        <f t="shared" si="4"/>
        <v>15.789473684210527</v>
      </c>
      <c r="I71" s="66">
        <f t="shared" si="5"/>
        <v>36.84210526315789</v>
      </c>
      <c r="J71" s="66">
        <f t="shared" si="6"/>
        <v>1552.6315789473683</v>
      </c>
      <c r="K71" s="66">
        <f t="shared" si="7"/>
        <v>9.4736842105263168</v>
      </c>
    </row>
    <row r="72" spans="1:11">
      <c r="A72" s="5" t="s">
        <v>868</v>
      </c>
      <c r="B72">
        <v>240</v>
      </c>
      <c r="C72">
        <v>6</v>
      </c>
      <c r="D72">
        <v>16</v>
      </c>
      <c r="E72">
        <v>4</v>
      </c>
      <c r="F72">
        <v>830</v>
      </c>
      <c r="H72" s="66">
        <f t="shared" si="4"/>
        <v>12.5</v>
      </c>
      <c r="I72" s="66">
        <f t="shared" si="5"/>
        <v>33.333333333333336</v>
      </c>
      <c r="J72" s="66">
        <f t="shared" si="6"/>
        <v>1729.1666666666667</v>
      </c>
      <c r="K72" s="66">
        <f t="shared" si="7"/>
        <v>15</v>
      </c>
    </row>
    <row r="73" spans="1:11">
      <c r="A73" s="5" t="s">
        <v>877</v>
      </c>
      <c r="B73">
        <v>200</v>
      </c>
      <c r="C73">
        <v>6</v>
      </c>
      <c r="D73">
        <v>13</v>
      </c>
      <c r="E73">
        <v>3</v>
      </c>
      <c r="F73">
        <v>550</v>
      </c>
      <c r="H73" s="66">
        <f t="shared" si="4"/>
        <v>15</v>
      </c>
      <c r="I73" s="66">
        <f t="shared" si="5"/>
        <v>32.5</v>
      </c>
      <c r="J73" s="66">
        <f t="shared" si="6"/>
        <v>1375</v>
      </c>
      <c r="K73" s="66">
        <f t="shared" si="7"/>
        <v>13.5</v>
      </c>
    </row>
    <row r="74" spans="1:11">
      <c r="A74" s="5" t="s">
        <v>870</v>
      </c>
      <c r="B74">
        <v>320</v>
      </c>
      <c r="C74">
        <v>6</v>
      </c>
      <c r="D74">
        <v>17</v>
      </c>
      <c r="E74">
        <v>7</v>
      </c>
      <c r="F74">
        <v>810</v>
      </c>
      <c r="H74" s="66">
        <f t="shared" si="4"/>
        <v>9.375</v>
      </c>
      <c r="I74" s="66">
        <f t="shared" si="5"/>
        <v>26.5625</v>
      </c>
      <c r="J74" s="66">
        <f t="shared" si="6"/>
        <v>1265.625</v>
      </c>
      <c r="K74" s="66">
        <f t="shared" si="7"/>
        <v>19.6875</v>
      </c>
    </row>
    <row r="75" spans="1:11">
      <c r="A75" s="5" t="s">
        <v>878</v>
      </c>
      <c r="B75">
        <v>290</v>
      </c>
      <c r="C75">
        <v>6</v>
      </c>
      <c r="D75">
        <v>15</v>
      </c>
      <c r="E75">
        <v>7</v>
      </c>
      <c r="F75">
        <v>720</v>
      </c>
      <c r="H75" s="66">
        <f t="shared" si="4"/>
        <v>10.344827586206897</v>
      </c>
      <c r="I75" s="66">
        <f t="shared" si="5"/>
        <v>25.862068965517242</v>
      </c>
      <c r="J75" s="66">
        <f t="shared" si="6"/>
        <v>1241.3793103448277</v>
      </c>
      <c r="K75" s="66">
        <f t="shared" si="7"/>
        <v>21.72413793103448</v>
      </c>
    </row>
    <row r="76" spans="1:11">
      <c r="A76" s="5" t="s">
        <v>879</v>
      </c>
      <c r="B76">
        <v>200</v>
      </c>
      <c r="C76">
        <v>6</v>
      </c>
      <c r="D76">
        <v>15</v>
      </c>
      <c r="E76">
        <v>2.5</v>
      </c>
      <c r="F76">
        <v>610</v>
      </c>
      <c r="H76" s="66">
        <f t="shared" si="4"/>
        <v>15</v>
      </c>
      <c r="I76" s="66">
        <f t="shared" si="5"/>
        <v>37.5</v>
      </c>
      <c r="J76" s="66">
        <f t="shared" si="6"/>
        <v>1525</v>
      </c>
      <c r="K76" s="66">
        <f t="shared" si="7"/>
        <v>11.25</v>
      </c>
    </row>
    <row r="77" spans="1:11" ht="15" thickBot="1">
      <c r="A77" s="5" t="s">
        <v>873</v>
      </c>
      <c r="B77">
        <v>230</v>
      </c>
      <c r="C77">
        <v>6</v>
      </c>
      <c r="D77">
        <v>18</v>
      </c>
      <c r="E77">
        <v>3</v>
      </c>
      <c r="F77">
        <v>810</v>
      </c>
      <c r="H77" s="66">
        <f t="shared" si="4"/>
        <v>13.043478260869565</v>
      </c>
      <c r="I77" s="66">
        <f t="shared" si="5"/>
        <v>39.130434782608695</v>
      </c>
      <c r="J77" s="66">
        <f t="shared" si="6"/>
        <v>1760.8695652173913</v>
      </c>
      <c r="K77" s="66">
        <f t="shared" si="7"/>
        <v>11.739130434782609</v>
      </c>
    </row>
    <row r="78" spans="1:11" ht="15" thickBot="1">
      <c r="A78" s="8" t="s">
        <v>880</v>
      </c>
      <c r="H78" s="66"/>
      <c r="I78" s="66"/>
      <c r="J78" s="66"/>
      <c r="K78" s="66"/>
    </row>
    <row r="79" spans="1:11">
      <c r="A79" s="5" t="s">
        <v>866</v>
      </c>
      <c r="B79">
        <v>170</v>
      </c>
      <c r="C79">
        <v>1</v>
      </c>
      <c r="D79">
        <v>9</v>
      </c>
      <c r="E79">
        <v>1.5</v>
      </c>
      <c r="F79">
        <v>540</v>
      </c>
      <c r="H79" s="66">
        <f t="shared" ref="H79:H140" si="8">C79/B79*500</f>
        <v>2.9411764705882351</v>
      </c>
      <c r="I79" s="66">
        <f t="shared" ref="I79:I140" si="9">D79/B79*500</f>
        <v>26.470588235294116</v>
      </c>
      <c r="J79" s="66">
        <f t="shared" ref="J79:J140" si="10">F79/B79*500</f>
        <v>1588.2352941176471</v>
      </c>
      <c r="K79" s="66">
        <f t="shared" ref="K79:K140" si="11">(E79*9)/B79*100</f>
        <v>7.9411764705882346</v>
      </c>
    </row>
    <row r="80" spans="1:11">
      <c r="A80" s="5" t="s">
        <v>881</v>
      </c>
      <c r="B80">
        <v>180</v>
      </c>
      <c r="C80">
        <v>1</v>
      </c>
      <c r="D80">
        <v>12</v>
      </c>
      <c r="E80">
        <v>2</v>
      </c>
      <c r="F80">
        <v>670</v>
      </c>
      <c r="H80" s="66">
        <f t="shared" si="8"/>
        <v>2.7777777777777777</v>
      </c>
      <c r="I80" s="66">
        <f t="shared" si="9"/>
        <v>33.333333333333336</v>
      </c>
      <c r="J80" s="66">
        <f t="shared" si="10"/>
        <v>1861.1111111111111</v>
      </c>
      <c r="K80" s="66">
        <f t="shared" si="11"/>
        <v>10</v>
      </c>
    </row>
    <row r="81" spans="1:11">
      <c r="A81" s="5" t="s">
        <v>882</v>
      </c>
      <c r="B81">
        <v>230</v>
      </c>
      <c r="C81">
        <v>1</v>
      </c>
      <c r="D81">
        <v>14</v>
      </c>
      <c r="E81">
        <v>3.5</v>
      </c>
      <c r="F81">
        <v>910</v>
      </c>
      <c r="H81" s="66">
        <f t="shared" si="8"/>
        <v>2.1739130434782608</v>
      </c>
      <c r="I81" s="66">
        <f t="shared" si="9"/>
        <v>30.434782608695652</v>
      </c>
      <c r="J81" s="66">
        <f t="shared" si="10"/>
        <v>1978.2608695652173</v>
      </c>
      <c r="K81" s="66">
        <f t="shared" si="11"/>
        <v>13.695652173913043</v>
      </c>
    </row>
    <row r="82" spans="1:11">
      <c r="A82" s="5" t="s">
        <v>883</v>
      </c>
      <c r="B82">
        <v>190</v>
      </c>
      <c r="C82">
        <v>1</v>
      </c>
      <c r="D82">
        <v>11</v>
      </c>
      <c r="E82">
        <v>2.5</v>
      </c>
      <c r="F82">
        <v>630</v>
      </c>
      <c r="H82" s="66">
        <f t="shared" si="8"/>
        <v>2.6315789473684208</v>
      </c>
      <c r="I82" s="66">
        <f t="shared" si="9"/>
        <v>28.94736842105263</v>
      </c>
      <c r="J82" s="66">
        <f t="shared" si="10"/>
        <v>1657.8947368421052</v>
      </c>
      <c r="K82" s="66">
        <f t="shared" si="11"/>
        <v>11.842105263157894</v>
      </c>
    </row>
    <row r="83" spans="1:11">
      <c r="A83" s="5" t="s">
        <v>884</v>
      </c>
      <c r="B83">
        <v>310</v>
      </c>
      <c r="C83">
        <v>1</v>
      </c>
      <c r="D83">
        <v>15</v>
      </c>
      <c r="E83">
        <v>7</v>
      </c>
      <c r="F83">
        <v>830</v>
      </c>
      <c r="H83" s="66">
        <f t="shared" si="8"/>
        <v>1.6129032258064515</v>
      </c>
      <c r="I83" s="66">
        <f t="shared" si="9"/>
        <v>24.193548387096772</v>
      </c>
      <c r="J83" s="66">
        <f t="shared" si="10"/>
        <v>1338.7096774193546</v>
      </c>
      <c r="K83" s="66">
        <f t="shared" si="11"/>
        <v>20.322580645161288</v>
      </c>
    </row>
    <row r="84" spans="1:11">
      <c r="A84" s="5" t="s">
        <v>885</v>
      </c>
      <c r="B84">
        <v>390</v>
      </c>
      <c r="C84">
        <v>1</v>
      </c>
      <c r="D84">
        <v>13</v>
      </c>
      <c r="E84">
        <v>6</v>
      </c>
      <c r="F84">
        <v>800</v>
      </c>
      <c r="H84" s="66">
        <f t="shared" si="8"/>
        <v>1.2820512820512822</v>
      </c>
      <c r="I84" s="66">
        <f t="shared" si="9"/>
        <v>16.666666666666668</v>
      </c>
      <c r="J84" s="66">
        <f t="shared" si="10"/>
        <v>1025.6410256410256</v>
      </c>
      <c r="K84" s="66">
        <f t="shared" si="11"/>
        <v>13.846153846153847</v>
      </c>
    </row>
    <row r="85" spans="1:11">
      <c r="A85" s="5" t="s">
        <v>886</v>
      </c>
      <c r="B85">
        <v>190</v>
      </c>
      <c r="C85">
        <v>1</v>
      </c>
      <c r="D85">
        <v>13</v>
      </c>
      <c r="E85">
        <v>2</v>
      </c>
      <c r="F85">
        <v>670</v>
      </c>
      <c r="H85" s="66">
        <f t="shared" si="8"/>
        <v>2.6315789473684208</v>
      </c>
      <c r="I85" s="66">
        <f t="shared" si="9"/>
        <v>34.210526315789473</v>
      </c>
      <c r="J85" s="66">
        <f t="shared" si="10"/>
        <v>1763.1578947368421</v>
      </c>
      <c r="K85" s="66">
        <f t="shared" si="11"/>
        <v>9.4736842105263168</v>
      </c>
    </row>
    <row r="86" spans="1:11" ht="15" thickBot="1">
      <c r="A86" s="5" t="s">
        <v>873</v>
      </c>
      <c r="B86">
        <v>220</v>
      </c>
      <c r="C86">
        <v>1</v>
      </c>
      <c r="D86">
        <v>16</v>
      </c>
      <c r="E86">
        <v>3</v>
      </c>
      <c r="F86">
        <v>890</v>
      </c>
      <c r="H86" s="66">
        <f t="shared" si="8"/>
        <v>2.2727272727272725</v>
      </c>
      <c r="I86" s="66">
        <f t="shared" si="9"/>
        <v>36.36363636363636</v>
      </c>
      <c r="J86" s="66">
        <f t="shared" si="10"/>
        <v>2022.727272727273</v>
      </c>
      <c r="K86" s="66">
        <f t="shared" si="11"/>
        <v>12.272727272727273</v>
      </c>
    </row>
    <row r="87" spans="1:11" ht="15" thickBot="1">
      <c r="A87" s="8" t="s">
        <v>887</v>
      </c>
      <c r="H87" s="66"/>
      <c r="I87" s="66"/>
      <c r="J87" s="66"/>
      <c r="K87" s="66"/>
    </row>
    <row r="88" spans="1:11">
      <c r="A88" s="5" t="s">
        <v>875</v>
      </c>
      <c r="B88">
        <v>190</v>
      </c>
      <c r="C88">
        <v>1</v>
      </c>
      <c r="D88">
        <v>9</v>
      </c>
      <c r="E88">
        <v>1.5</v>
      </c>
      <c r="F88">
        <v>520</v>
      </c>
      <c r="H88" s="66">
        <f t="shared" si="8"/>
        <v>2.6315789473684208</v>
      </c>
      <c r="I88" s="66">
        <f t="shared" si="9"/>
        <v>23.684210526315791</v>
      </c>
      <c r="J88" s="66">
        <f t="shared" si="10"/>
        <v>1368.421052631579</v>
      </c>
      <c r="K88" s="66">
        <f t="shared" si="11"/>
        <v>7.1052631578947363</v>
      </c>
    </row>
    <row r="89" spans="1:11">
      <c r="A89" s="5" t="s">
        <v>876</v>
      </c>
      <c r="B89">
        <v>200</v>
      </c>
      <c r="C89">
        <v>1</v>
      </c>
      <c r="D89">
        <v>12</v>
      </c>
      <c r="E89">
        <v>2</v>
      </c>
      <c r="F89">
        <v>650</v>
      </c>
      <c r="H89" s="66">
        <f t="shared" si="8"/>
        <v>2.5</v>
      </c>
      <c r="I89" s="66">
        <f t="shared" si="9"/>
        <v>30</v>
      </c>
      <c r="J89" s="66">
        <f t="shared" si="10"/>
        <v>1625</v>
      </c>
      <c r="K89" s="66">
        <f t="shared" si="11"/>
        <v>9</v>
      </c>
    </row>
    <row r="90" spans="1:11">
      <c r="A90" s="5" t="s">
        <v>868</v>
      </c>
      <c r="B90">
        <v>250</v>
      </c>
      <c r="C90">
        <v>1</v>
      </c>
      <c r="D90">
        <v>14</v>
      </c>
      <c r="E90">
        <v>3.5</v>
      </c>
      <c r="F90">
        <v>890</v>
      </c>
      <c r="H90" s="66">
        <f t="shared" si="8"/>
        <v>2</v>
      </c>
      <c r="I90" s="66">
        <f t="shared" si="9"/>
        <v>28</v>
      </c>
      <c r="J90" s="66">
        <f t="shared" si="10"/>
        <v>1780</v>
      </c>
      <c r="K90" s="66">
        <f t="shared" si="11"/>
        <v>12.6</v>
      </c>
    </row>
    <row r="91" spans="1:11">
      <c r="A91" s="5" t="s">
        <v>869</v>
      </c>
      <c r="B91">
        <v>210</v>
      </c>
      <c r="C91">
        <v>1</v>
      </c>
      <c r="D91">
        <v>11</v>
      </c>
      <c r="E91">
        <v>8</v>
      </c>
      <c r="F91">
        <v>610</v>
      </c>
      <c r="H91" s="66">
        <f t="shared" si="8"/>
        <v>2.3809523809523814</v>
      </c>
      <c r="I91" s="66">
        <f t="shared" si="9"/>
        <v>26.19047619047619</v>
      </c>
      <c r="J91" s="66">
        <f t="shared" si="10"/>
        <v>1452.3809523809523</v>
      </c>
      <c r="K91" s="66">
        <f t="shared" si="11"/>
        <v>34.285714285714285</v>
      </c>
    </row>
    <row r="92" spans="1:11">
      <c r="A92" s="5" t="s">
        <v>870</v>
      </c>
      <c r="B92">
        <v>330</v>
      </c>
      <c r="C92">
        <v>1</v>
      </c>
      <c r="D92">
        <v>15</v>
      </c>
      <c r="E92">
        <v>7</v>
      </c>
      <c r="F92">
        <v>870</v>
      </c>
      <c r="H92" s="66">
        <f t="shared" si="8"/>
        <v>1.5151515151515151</v>
      </c>
      <c r="I92" s="66">
        <f t="shared" si="9"/>
        <v>22.727272727272727</v>
      </c>
      <c r="J92" s="66">
        <f t="shared" si="10"/>
        <v>1318.181818181818</v>
      </c>
      <c r="K92" s="66">
        <f t="shared" si="11"/>
        <v>19.090909090909093</v>
      </c>
    </row>
    <row r="93" spans="1:11">
      <c r="A93" s="5" t="s">
        <v>871</v>
      </c>
      <c r="B93">
        <v>310</v>
      </c>
      <c r="C93">
        <v>1</v>
      </c>
      <c r="D93">
        <v>13</v>
      </c>
      <c r="E93">
        <v>3</v>
      </c>
      <c r="F93">
        <v>770</v>
      </c>
      <c r="H93" s="66">
        <f t="shared" si="8"/>
        <v>1.6129032258064515</v>
      </c>
      <c r="I93" s="66">
        <f t="shared" si="9"/>
        <v>20.967741935483872</v>
      </c>
      <c r="J93" s="66">
        <f t="shared" si="10"/>
        <v>1241.9354838709678</v>
      </c>
      <c r="K93" s="66">
        <f t="shared" si="11"/>
        <v>8.7096774193548381</v>
      </c>
    </row>
    <row r="94" spans="1:11">
      <c r="A94" s="5" t="s">
        <v>872</v>
      </c>
      <c r="B94">
        <v>210</v>
      </c>
      <c r="C94">
        <v>1</v>
      </c>
      <c r="D94">
        <v>13</v>
      </c>
      <c r="E94">
        <v>3.5</v>
      </c>
      <c r="F94">
        <v>650</v>
      </c>
      <c r="H94" s="66">
        <f t="shared" si="8"/>
        <v>2.3809523809523814</v>
      </c>
      <c r="I94" s="66">
        <f t="shared" si="9"/>
        <v>30.952380952380953</v>
      </c>
      <c r="J94" s="66">
        <f t="shared" si="10"/>
        <v>1547.6190476190477</v>
      </c>
      <c r="K94" s="66">
        <f t="shared" si="11"/>
        <v>15</v>
      </c>
    </row>
    <row r="95" spans="1:11" ht="15" thickBot="1">
      <c r="A95" s="5" t="s">
        <v>873</v>
      </c>
      <c r="B95">
        <v>240</v>
      </c>
      <c r="C95">
        <v>1</v>
      </c>
      <c r="D95">
        <v>16</v>
      </c>
      <c r="F95">
        <v>870</v>
      </c>
      <c r="H95" s="66">
        <f t="shared" si="8"/>
        <v>2.0833333333333335</v>
      </c>
      <c r="I95" s="66">
        <f t="shared" si="9"/>
        <v>33.333333333333336</v>
      </c>
      <c r="J95" s="66">
        <f t="shared" si="10"/>
        <v>1812.5</v>
      </c>
      <c r="K95" s="66">
        <f t="shared" si="11"/>
        <v>0</v>
      </c>
    </row>
    <row r="96" spans="1:11" ht="15" thickBot="1">
      <c r="A96" s="8" t="s">
        <v>888</v>
      </c>
      <c r="H96" s="66"/>
      <c r="I96" s="66"/>
      <c r="J96" s="66"/>
      <c r="K96" s="66"/>
    </row>
    <row r="97" spans="1:11">
      <c r="A97" s="5" t="s">
        <v>809</v>
      </c>
      <c r="B97">
        <v>320</v>
      </c>
      <c r="C97">
        <v>4</v>
      </c>
      <c r="D97">
        <v>19</v>
      </c>
      <c r="E97">
        <v>3</v>
      </c>
      <c r="F97">
        <v>940</v>
      </c>
      <c r="H97" s="66">
        <f t="shared" si="8"/>
        <v>6.25</v>
      </c>
      <c r="I97" s="66">
        <f t="shared" si="9"/>
        <v>29.6875</v>
      </c>
      <c r="J97" s="66">
        <f t="shared" si="10"/>
        <v>1468.75</v>
      </c>
      <c r="K97" s="66">
        <f t="shared" si="11"/>
        <v>8.4375</v>
      </c>
    </row>
    <row r="98" spans="1:11">
      <c r="A98" s="5" t="s">
        <v>810</v>
      </c>
      <c r="B98">
        <v>350</v>
      </c>
      <c r="C98">
        <v>4</v>
      </c>
      <c r="D98">
        <v>24</v>
      </c>
      <c r="E98">
        <v>3.5</v>
      </c>
      <c r="F98">
        <v>1200</v>
      </c>
      <c r="H98" s="66">
        <f t="shared" si="8"/>
        <v>5.7142857142857144</v>
      </c>
      <c r="I98" s="66">
        <f t="shared" si="9"/>
        <v>34.285714285714285</v>
      </c>
      <c r="J98" s="66">
        <f t="shared" si="10"/>
        <v>1714.2857142857142</v>
      </c>
      <c r="K98" s="66">
        <f t="shared" si="11"/>
        <v>9</v>
      </c>
    </row>
    <row r="99" spans="1:11">
      <c r="A99" s="5" t="s">
        <v>811</v>
      </c>
      <c r="B99">
        <v>460</v>
      </c>
      <c r="C99">
        <v>5</v>
      </c>
      <c r="D99">
        <v>29</v>
      </c>
      <c r="E99">
        <v>7</v>
      </c>
      <c r="F99">
        <v>1680</v>
      </c>
      <c r="H99" s="66">
        <f t="shared" si="8"/>
        <v>5.4347826086956523</v>
      </c>
      <c r="I99" s="66">
        <f t="shared" si="9"/>
        <v>31.521739130434781</v>
      </c>
      <c r="J99" s="66">
        <f t="shared" si="10"/>
        <v>1826.086956521739</v>
      </c>
      <c r="K99" s="66">
        <f t="shared" si="11"/>
        <v>13.695652173913043</v>
      </c>
    </row>
    <row r="100" spans="1:11">
      <c r="A100" s="5" t="s">
        <v>812</v>
      </c>
      <c r="B100">
        <v>370</v>
      </c>
      <c r="C100">
        <v>4</v>
      </c>
      <c r="D100">
        <v>23</v>
      </c>
      <c r="E100">
        <v>4.5</v>
      </c>
      <c r="F100">
        <v>1120</v>
      </c>
      <c r="H100" s="66">
        <f t="shared" si="8"/>
        <v>5.4054054054054053</v>
      </c>
      <c r="I100" s="66">
        <f t="shared" si="9"/>
        <v>31.081081081081084</v>
      </c>
      <c r="J100" s="66">
        <f t="shared" si="10"/>
        <v>1513.5135135135135</v>
      </c>
      <c r="K100" s="66">
        <f t="shared" si="11"/>
        <v>10.945945945945947</v>
      </c>
    </row>
    <row r="101" spans="1:11">
      <c r="A101" s="5" t="s">
        <v>813</v>
      </c>
      <c r="B101">
        <v>610</v>
      </c>
      <c r="C101">
        <v>4</v>
      </c>
      <c r="D101">
        <v>30</v>
      </c>
      <c r="E101">
        <v>14</v>
      </c>
      <c r="F101">
        <v>1640</v>
      </c>
      <c r="H101" s="66">
        <f t="shared" si="8"/>
        <v>3.278688524590164</v>
      </c>
      <c r="I101" s="66">
        <f t="shared" si="9"/>
        <v>24.590163934426229</v>
      </c>
      <c r="J101" s="66">
        <f t="shared" si="10"/>
        <v>1344.2622950819671</v>
      </c>
      <c r="K101" s="66">
        <f t="shared" si="11"/>
        <v>20.655737704918035</v>
      </c>
    </row>
    <row r="102" spans="1:11">
      <c r="A102" s="5" t="s">
        <v>814</v>
      </c>
      <c r="B102">
        <v>570</v>
      </c>
      <c r="C102">
        <v>4</v>
      </c>
      <c r="D102">
        <v>26</v>
      </c>
      <c r="E102">
        <v>12</v>
      </c>
      <c r="F102">
        <v>1460</v>
      </c>
      <c r="H102" s="66">
        <f t="shared" si="8"/>
        <v>3.5087719298245617</v>
      </c>
      <c r="I102" s="66">
        <f t="shared" si="9"/>
        <v>22.807017543859651</v>
      </c>
      <c r="J102" s="66">
        <f t="shared" si="10"/>
        <v>1280.7017543859649</v>
      </c>
      <c r="K102" s="66">
        <f t="shared" si="11"/>
        <v>18.947368421052634</v>
      </c>
    </row>
    <row r="103" spans="1:11">
      <c r="A103" s="5" t="s">
        <v>815</v>
      </c>
      <c r="B103">
        <v>390</v>
      </c>
      <c r="C103">
        <v>4</v>
      </c>
      <c r="D103">
        <v>28</v>
      </c>
      <c r="E103">
        <v>4</v>
      </c>
      <c r="F103">
        <v>1270</v>
      </c>
      <c r="H103" s="66">
        <f t="shared" si="8"/>
        <v>5.1282051282051286</v>
      </c>
      <c r="I103" s="66">
        <f t="shared" si="9"/>
        <v>35.897435897435898</v>
      </c>
      <c r="J103" s="66">
        <f t="shared" si="10"/>
        <v>1628.2051282051282</v>
      </c>
      <c r="K103" s="66">
        <f t="shared" si="11"/>
        <v>9.2307692307692317</v>
      </c>
    </row>
    <row r="104" spans="1:11" ht="15" thickBot="1">
      <c r="A104" s="5" t="s">
        <v>816</v>
      </c>
      <c r="B104">
        <v>430</v>
      </c>
      <c r="C104">
        <v>4</v>
      </c>
      <c r="D104">
        <v>32</v>
      </c>
      <c r="E104">
        <v>5</v>
      </c>
      <c r="F104">
        <v>1640</v>
      </c>
      <c r="H104" s="66">
        <f t="shared" si="8"/>
        <v>4.6511627906976747</v>
      </c>
      <c r="I104" s="66">
        <f t="shared" si="9"/>
        <v>37.209302325581397</v>
      </c>
      <c r="J104" s="66">
        <f t="shared" si="10"/>
        <v>1906.9767441860465</v>
      </c>
      <c r="K104" s="66">
        <f t="shared" si="11"/>
        <v>10.465116279069768</v>
      </c>
    </row>
    <row r="105" spans="1:11" ht="15" thickBot="1">
      <c r="A105" s="8" t="s">
        <v>817</v>
      </c>
      <c r="H105" s="66"/>
      <c r="I105" s="66"/>
      <c r="J105" s="66"/>
      <c r="K105" s="66"/>
    </row>
    <row r="106" spans="1:11">
      <c r="A106" s="5" t="s">
        <v>818</v>
      </c>
      <c r="B106">
        <v>360</v>
      </c>
      <c r="C106">
        <v>5</v>
      </c>
      <c r="D106">
        <v>19</v>
      </c>
      <c r="E106">
        <v>4.5</v>
      </c>
      <c r="F106">
        <v>890</v>
      </c>
      <c r="H106" s="66">
        <f t="shared" si="8"/>
        <v>6.9444444444444438</v>
      </c>
      <c r="I106" s="66">
        <f t="shared" si="9"/>
        <v>26.388888888888889</v>
      </c>
      <c r="J106" s="66">
        <f t="shared" si="10"/>
        <v>1236.1111111111111</v>
      </c>
      <c r="K106" s="66">
        <f t="shared" si="11"/>
        <v>11.25</v>
      </c>
    </row>
    <row r="107" spans="1:11">
      <c r="A107" s="5" t="s">
        <v>819</v>
      </c>
      <c r="B107">
        <v>390</v>
      </c>
      <c r="C107">
        <v>5</v>
      </c>
      <c r="D107">
        <v>24</v>
      </c>
      <c r="E107">
        <v>5</v>
      </c>
      <c r="F107">
        <v>1150</v>
      </c>
      <c r="H107" s="66">
        <f t="shared" si="8"/>
        <v>6.4102564102564097</v>
      </c>
      <c r="I107" s="66">
        <f t="shared" si="9"/>
        <v>30.76923076923077</v>
      </c>
      <c r="J107" s="66">
        <f t="shared" si="10"/>
        <v>1474.3589743589744</v>
      </c>
      <c r="K107" s="66">
        <f t="shared" si="11"/>
        <v>11.538461538461538</v>
      </c>
    </row>
    <row r="108" spans="1:11">
      <c r="A108" s="5" t="s">
        <v>811</v>
      </c>
      <c r="B108">
        <v>500</v>
      </c>
      <c r="C108">
        <v>5</v>
      </c>
      <c r="D108">
        <v>29</v>
      </c>
      <c r="E108">
        <v>8</v>
      </c>
      <c r="F108">
        <v>1640</v>
      </c>
      <c r="H108" s="66">
        <f t="shared" si="8"/>
        <v>5</v>
      </c>
      <c r="I108" s="66">
        <f t="shared" si="9"/>
        <v>29</v>
      </c>
      <c r="J108" s="66">
        <f t="shared" si="10"/>
        <v>1640</v>
      </c>
      <c r="K108" s="66">
        <f t="shared" si="11"/>
        <v>14.399999999999999</v>
      </c>
    </row>
    <row r="109" spans="1:11">
      <c r="A109" s="5" t="s">
        <v>820</v>
      </c>
      <c r="B109">
        <v>410</v>
      </c>
      <c r="C109">
        <v>5</v>
      </c>
      <c r="D109">
        <v>23</v>
      </c>
      <c r="E109">
        <v>6</v>
      </c>
      <c r="F109">
        <v>1080</v>
      </c>
      <c r="H109" s="66">
        <f t="shared" si="8"/>
        <v>6.0975609756097562</v>
      </c>
      <c r="I109" s="66">
        <f t="shared" si="9"/>
        <v>28.04878048780488</v>
      </c>
      <c r="J109" s="66">
        <f t="shared" si="10"/>
        <v>1317.0731707317075</v>
      </c>
      <c r="K109" s="66">
        <f t="shared" si="11"/>
        <v>13.170731707317074</v>
      </c>
    </row>
    <row r="110" spans="1:11">
      <c r="A110" s="5" t="s">
        <v>813</v>
      </c>
      <c r="B110">
        <v>650</v>
      </c>
      <c r="C110">
        <v>5</v>
      </c>
      <c r="D110">
        <v>30</v>
      </c>
      <c r="E110">
        <v>15</v>
      </c>
      <c r="F110">
        <v>1600</v>
      </c>
      <c r="H110" s="66">
        <f t="shared" si="8"/>
        <v>3.8461538461538463</v>
      </c>
      <c r="I110" s="66">
        <f t="shared" si="9"/>
        <v>23.076923076923077</v>
      </c>
      <c r="J110" s="66">
        <f t="shared" si="10"/>
        <v>1230.7692307692309</v>
      </c>
      <c r="K110" s="66">
        <f t="shared" si="11"/>
        <v>20.76923076923077</v>
      </c>
    </row>
    <row r="111" spans="1:11">
      <c r="A111" s="5" t="s">
        <v>821</v>
      </c>
      <c r="B111">
        <v>610</v>
      </c>
      <c r="C111">
        <v>5</v>
      </c>
      <c r="D111">
        <v>26</v>
      </c>
      <c r="E111">
        <v>14</v>
      </c>
      <c r="F111">
        <v>1410</v>
      </c>
      <c r="H111" s="66">
        <f t="shared" si="8"/>
        <v>4.0983606557377055</v>
      </c>
      <c r="I111" s="66">
        <f t="shared" si="9"/>
        <v>21.311475409836063</v>
      </c>
      <c r="J111" s="66">
        <f t="shared" si="10"/>
        <v>1155.7377049180329</v>
      </c>
      <c r="K111" s="66">
        <f t="shared" si="11"/>
        <v>20.655737704918035</v>
      </c>
    </row>
    <row r="112" spans="1:11">
      <c r="A112" s="5" t="s">
        <v>822</v>
      </c>
      <c r="B112">
        <v>430</v>
      </c>
      <c r="C112">
        <v>5</v>
      </c>
      <c r="D112">
        <v>28</v>
      </c>
      <c r="E112">
        <v>5</v>
      </c>
      <c r="F112">
        <v>1220</v>
      </c>
      <c r="H112" s="66">
        <f t="shared" si="8"/>
        <v>5.8139534883720927</v>
      </c>
      <c r="I112" s="66">
        <f t="shared" si="9"/>
        <v>32.558139534883722</v>
      </c>
      <c r="J112" s="66">
        <f t="shared" si="10"/>
        <v>1418.6046511627908</v>
      </c>
      <c r="K112" s="66">
        <f t="shared" si="11"/>
        <v>10.465116279069768</v>
      </c>
    </row>
    <row r="113" spans="1:11" ht="15" thickBot="1">
      <c r="A113" s="5" t="s">
        <v>816</v>
      </c>
      <c r="B113">
        <v>470</v>
      </c>
      <c r="C113">
        <v>5</v>
      </c>
      <c r="D113">
        <v>32</v>
      </c>
      <c r="E113">
        <v>7</v>
      </c>
      <c r="F113">
        <v>1590</v>
      </c>
      <c r="H113" s="66">
        <f t="shared" si="8"/>
        <v>5.3191489361702127</v>
      </c>
      <c r="I113" s="66">
        <f t="shared" si="9"/>
        <v>34.042553191489361</v>
      </c>
      <c r="J113" s="66">
        <f t="shared" si="10"/>
        <v>1691.4893617021276</v>
      </c>
      <c r="K113" s="66">
        <f t="shared" si="11"/>
        <v>13.404255319148936</v>
      </c>
    </row>
    <row r="114" spans="1:11" ht="15" thickBot="1">
      <c r="A114" s="6" t="s">
        <v>823</v>
      </c>
      <c r="H114" s="66"/>
      <c r="I114" s="66"/>
      <c r="J114" s="66"/>
      <c r="K114" s="66"/>
    </row>
    <row r="115" spans="1:11">
      <c r="A115" s="5" t="s">
        <v>824</v>
      </c>
      <c r="B115">
        <v>330</v>
      </c>
      <c r="C115">
        <v>2</v>
      </c>
      <c r="D115">
        <v>19</v>
      </c>
      <c r="E115">
        <v>3.5</v>
      </c>
      <c r="F115">
        <v>1080</v>
      </c>
      <c r="H115" s="66">
        <f t="shared" si="8"/>
        <v>3.0303030303030303</v>
      </c>
      <c r="I115" s="66">
        <f t="shared" si="9"/>
        <v>28.787878787878789</v>
      </c>
      <c r="J115" s="66">
        <f t="shared" si="10"/>
        <v>1636.3636363636365</v>
      </c>
      <c r="K115" s="66">
        <f t="shared" si="11"/>
        <v>9.5454545454545467</v>
      </c>
    </row>
    <row r="116" spans="1:11">
      <c r="A116" s="5" t="s">
        <v>825</v>
      </c>
      <c r="B116">
        <v>360</v>
      </c>
      <c r="C116">
        <v>2</v>
      </c>
      <c r="D116">
        <v>23</v>
      </c>
      <c r="E116">
        <v>3.5</v>
      </c>
      <c r="F116">
        <v>1340</v>
      </c>
      <c r="H116" s="66">
        <f t="shared" si="8"/>
        <v>2.7777777777777777</v>
      </c>
      <c r="I116" s="66">
        <f t="shared" si="9"/>
        <v>31.944444444444443</v>
      </c>
      <c r="J116" s="66">
        <f t="shared" si="10"/>
        <v>1861.1111111111111</v>
      </c>
      <c r="K116" s="66">
        <f t="shared" si="11"/>
        <v>8.75</v>
      </c>
    </row>
    <row r="117" spans="1:11">
      <c r="A117" s="5" t="s">
        <v>826</v>
      </c>
      <c r="B117">
        <v>470</v>
      </c>
      <c r="C117">
        <v>2</v>
      </c>
      <c r="D117">
        <v>28</v>
      </c>
      <c r="E117">
        <v>7</v>
      </c>
      <c r="F117">
        <v>1830</v>
      </c>
      <c r="H117" s="66">
        <f t="shared" si="8"/>
        <v>2.1276595744680851</v>
      </c>
      <c r="I117" s="66">
        <f t="shared" si="9"/>
        <v>29.787234042553195</v>
      </c>
      <c r="J117" s="66">
        <f t="shared" si="10"/>
        <v>1946.808510638298</v>
      </c>
      <c r="K117" s="66">
        <f t="shared" si="11"/>
        <v>13.404255319148936</v>
      </c>
    </row>
    <row r="118" spans="1:11">
      <c r="A118" s="5" t="s">
        <v>827</v>
      </c>
      <c r="B118">
        <v>380</v>
      </c>
      <c r="C118">
        <v>2</v>
      </c>
      <c r="D118">
        <v>22</v>
      </c>
      <c r="E118">
        <v>5</v>
      </c>
      <c r="F118">
        <v>1270</v>
      </c>
      <c r="H118" s="66">
        <f t="shared" si="8"/>
        <v>2.6315789473684208</v>
      </c>
      <c r="I118" s="66">
        <f t="shared" si="9"/>
        <v>28.94736842105263</v>
      </c>
      <c r="J118" s="66">
        <f t="shared" si="10"/>
        <v>1671.0526315789473</v>
      </c>
      <c r="K118" s="66">
        <f t="shared" si="11"/>
        <v>11.842105263157894</v>
      </c>
    </row>
    <row r="119" spans="1:11">
      <c r="A119" s="5" t="s">
        <v>828</v>
      </c>
      <c r="B119">
        <v>620</v>
      </c>
      <c r="C119">
        <v>2</v>
      </c>
      <c r="D119">
        <v>29</v>
      </c>
      <c r="E119">
        <v>14</v>
      </c>
      <c r="F119">
        <v>1790</v>
      </c>
      <c r="H119" s="66">
        <f t="shared" si="8"/>
        <v>1.6129032258064515</v>
      </c>
      <c r="I119" s="66">
        <f t="shared" si="9"/>
        <v>23.387096774193548</v>
      </c>
      <c r="J119" s="66">
        <f t="shared" si="10"/>
        <v>1443.5483870967741</v>
      </c>
      <c r="K119" s="66">
        <f t="shared" si="11"/>
        <v>20.322580645161288</v>
      </c>
    </row>
    <row r="120" spans="1:11">
      <c r="A120" s="5" t="s">
        <v>829</v>
      </c>
      <c r="B120">
        <v>570</v>
      </c>
      <c r="C120">
        <v>2</v>
      </c>
      <c r="D120">
        <v>26</v>
      </c>
      <c r="E120">
        <v>13</v>
      </c>
      <c r="F120">
        <v>1600</v>
      </c>
      <c r="H120" s="66">
        <f t="shared" si="8"/>
        <v>1.7543859649122808</v>
      </c>
      <c r="I120" s="66">
        <f t="shared" si="9"/>
        <v>22.807017543859651</v>
      </c>
      <c r="J120" s="66">
        <f t="shared" si="10"/>
        <v>1403.5087719298244</v>
      </c>
      <c r="K120" s="66">
        <f t="shared" si="11"/>
        <v>20.526315789473685</v>
      </c>
    </row>
    <row r="121" spans="1:11">
      <c r="A121" s="5" t="s">
        <v>830</v>
      </c>
      <c r="B121">
        <v>400</v>
      </c>
      <c r="C121">
        <v>2</v>
      </c>
      <c r="D121">
        <v>28</v>
      </c>
      <c r="E121">
        <v>4.5</v>
      </c>
      <c r="F121">
        <v>1450</v>
      </c>
      <c r="H121" s="66">
        <f t="shared" si="8"/>
        <v>2.5</v>
      </c>
      <c r="I121" s="66">
        <f t="shared" si="9"/>
        <v>35</v>
      </c>
      <c r="J121" s="66">
        <f t="shared" si="10"/>
        <v>1812.5</v>
      </c>
      <c r="K121" s="66">
        <f t="shared" si="11"/>
        <v>10.125</v>
      </c>
    </row>
    <row r="122" spans="1:11" ht="15" thickBot="1">
      <c r="A122" s="5" t="s">
        <v>831</v>
      </c>
      <c r="B122">
        <v>440</v>
      </c>
      <c r="C122">
        <v>2</v>
      </c>
      <c r="D122">
        <v>31</v>
      </c>
      <c r="E122">
        <v>6</v>
      </c>
      <c r="F122">
        <v>1780</v>
      </c>
      <c r="H122" s="66">
        <f t="shared" si="8"/>
        <v>2.2727272727272725</v>
      </c>
      <c r="I122" s="66">
        <f t="shared" si="9"/>
        <v>35.227272727272727</v>
      </c>
      <c r="J122" s="66">
        <f t="shared" si="10"/>
        <v>2022.727272727273</v>
      </c>
      <c r="K122" s="66">
        <f t="shared" si="11"/>
        <v>12.272727272727273</v>
      </c>
    </row>
    <row r="123" spans="1:11" ht="15" thickBot="1">
      <c r="A123" s="8" t="s">
        <v>832</v>
      </c>
      <c r="H123" s="66"/>
      <c r="I123" s="66"/>
      <c r="J123" s="66"/>
      <c r="K123" s="66"/>
    </row>
    <row r="124" spans="1:11">
      <c r="A124" s="5" t="s">
        <v>833</v>
      </c>
      <c r="B124">
        <v>370</v>
      </c>
      <c r="C124">
        <v>3</v>
      </c>
      <c r="D124">
        <v>19</v>
      </c>
      <c r="E124">
        <v>5</v>
      </c>
      <c r="F124">
        <v>1030</v>
      </c>
      <c r="H124" s="66">
        <f t="shared" si="8"/>
        <v>4.0540540540540544</v>
      </c>
      <c r="I124" s="66">
        <f t="shared" si="9"/>
        <v>25.675675675675677</v>
      </c>
      <c r="J124" s="66">
        <f t="shared" si="10"/>
        <v>1391.8918918918919</v>
      </c>
      <c r="K124" s="66">
        <f t="shared" si="11"/>
        <v>12.162162162162163</v>
      </c>
    </row>
    <row r="125" spans="1:11">
      <c r="A125" s="5" t="s">
        <v>834</v>
      </c>
      <c r="B125">
        <v>400</v>
      </c>
      <c r="C125">
        <v>3</v>
      </c>
      <c r="D125">
        <v>23</v>
      </c>
      <c r="E125">
        <v>5</v>
      </c>
      <c r="F125">
        <v>1290</v>
      </c>
      <c r="H125" s="66">
        <f t="shared" si="8"/>
        <v>3.75</v>
      </c>
      <c r="I125" s="66">
        <f t="shared" si="9"/>
        <v>28.75</v>
      </c>
      <c r="J125" s="66">
        <f t="shared" si="10"/>
        <v>1612.5</v>
      </c>
      <c r="K125" s="66">
        <f t="shared" si="11"/>
        <v>11.25</v>
      </c>
    </row>
    <row r="126" spans="1:11">
      <c r="A126" s="5" t="s">
        <v>826</v>
      </c>
      <c r="B126">
        <v>510</v>
      </c>
      <c r="C126">
        <v>3</v>
      </c>
      <c r="D126">
        <v>28</v>
      </c>
      <c r="E126">
        <v>8</v>
      </c>
      <c r="F126">
        <v>1780</v>
      </c>
      <c r="H126" s="66">
        <f t="shared" si="8"/>
        <v>2.9411764705882351</v>
      </c>
      <c r="I126" s="66">
        <f t="shared" si="9"/>
        <v>27.450980392156861</v>
      </c>
      <c r="J126" s="66">
        <f t="shared" si="10"/>
        <v>1745.0980392156862</v>
      </c>
      <c r="K126" s="66">
        <f t="shared" si="11"/>
        <v>14.117647058823529</v>
      </c>
    </row>
    <row r="127" spans="1:11">
      <c r="A127" s="5" t="s">
        <v>835</v>
      </c>
      <c r="B127">
        <v>420</v>
      </c>
      <c r="C127">
        <v>3</v>
      </c>
      <c r="D127">
        <v>22</v>
      </c>
      <c r="E127">
        <v>7</v>
      </c>
      <c r="F127">
        <v>1220</v>
      </c>
      <c r="H127" s="66">
        <f t="shared" si="8"/>
        <v>3.5714285714285712</v>
      </c>
      <c r="I127" s="66">
        <f t="shared" si="9"/>
        <v>26.19047619047619</v>
      </c>
      <c r="J127" s="66">
        <f t="shared" si="10"/>
        <v>1452.3809523809523</v>
      </c>
      <c r="K127" s="66">
        <f t="shared" si="11"/>
        <v>15</v>
      </c>
    </row>
    <row r="128" spans="1:11">
      <c r="A128" s="5" t="s">
        <v>828</v>
      </c>
      <c r="B128">
        <v>660</v>
      </c>
      <c r="C128">
        <v>3</v>
      </c>
      <c r="D128">
        <v>29</v>
      </c>
      <c r="E128">
        <v>16</v>
      </c>
      <c r="F128">
        <v>1740</v>
      </c>
      <c r="H128" s="66">
        <f t="shared" si="8"/>
        <v>2.2727272727272725</v>
      </c>
      <c r="I128" s="66">
        <f t="shared" si="9"/>
        <v>21.969696969696969</v>
      </c>
      <c r="J128" s="66">
        <f t="shared" si="10"/>
        <v>1318.181818181818</v>
      </c>
      <c r="K128" s="66">
        <f t="shared" si="11"/>
        <v>21.818181818181817</v>
      </c>
    </row>
    <row r="129" spans="1:11">
      <c r="A129" s="5" t="s">
        <v>836</v>
      </c>
      <c r="B129">
        <v>610</v>
      </c>
      <c r="C129">
        <v>3</v>
      </c>
      <c r="D129">
        <v>26</v>
      </c>
      <c r="E129">
        <v>14</v>
      </c>
      <c r="F129">
        <v>1550</v>
      </c>
      <c r="H129" s="66">
        <f t="shared" si="8"/>
        <v>2.459016393442623</v>
      </c>
      <c r="I129" s="66">
        <f t="shared" si="9"/>
        <v>21.311475409836063</v>
      </c>
      <c r="J129" s="66">
        <f t="shared" si="10"/>
        <v>1270.4918032786884</v>
      </c>
      <c r="K129" s="66">
        <f t="shared" si="11"/>
        <v>20.655737704918035</v>
      </c>
    </row>
    <row r="130" spans="1:11">
      <c r="A130" s="5" t="s">
        <v>837</v>
      </c>
      <c r="B130">
        <v>440</v>
      </c>
      <c r="C130">
        <v>3</v>
      </c>
      <c r="D130">
        <v>28</v>
      </c>
      <c r="E130">
        <v>6</v>
      </c>
      <c r="F130">
        <v>1363</v>
      </c>
      <c r="H130" s="66">
        <f t="shared" si="8"/>
        <v>3.4090909090909087</v>
      </c>
      <c r="I130" s="66">
        <f t="shared" si="9"/>
        <v>31.818181818181817</v>
      </c>
      <c r="J130" s="66">
        <f t="shared" si="10"/>
        <v>1548.8636363636363</v>
      </c>
      <c r="K130" s="66">
        <f t="shared" si="11"/>
        <v>12.272727272727273</v>
      </c>
    </row>
    <row r="131" spans="1:11" ht="15" thickBot="1">
      <c r="A131" s="5" t="s">
        <v>831</v>
      </c>
      <c r="B131">
        <v>480</v>
      </c>
      <c r="C131">
        <v>3</v>
      </c>
      <c r="D131">
        <v>32</v>
      </c>
      <c r="E131">
        <v>7</v>
      </c>
      <c r="F131">
        <v>1730</v>
      </c>
      <c r="H131" s="66">
        <f t="shared" si="8"/>
        <v>3.125</v>
      </c>
      <c r="I131" s="66">
        <f t="shared" si="9"/>
        <v>33.333333333333336</v>
      </c>
      <c r="J131" s="66">
        <f t="shared" si="10"/>
        <v>1802.0833333333333</v>
      </c>
      <c r="K131" s="66">
        <f t="shared" si="11"/>
        <v>13.125</v>
      </c>
    </row>
    <row r="132" spans="1:11" ht="15" thickBot="1">
      <c r="A132" s="8" t="s">
        <v>838</v>
      </c>
      <c r="H132" s="66"/>
      <c r="I132" s="66"/>
      <c r="J132" s="66"/>
      <c r="K132" s="66"/>
    </row>
    <row r="133" spans="1:11">
      <c r="A133" s="5" t="s">
        <v>839</v>
      </c>
      <c r="B133">
        <v>730</v>
      </c>
      <c r="C133">
        <v>10</v>
      </c>
      <c r="D133">
        <v>39</v>
      </c>
      <c r="E133">
        <v>9</v>
      </c>
      <c r="F133">
        <v>1780</v>
      </c>
      <c r="H133" s="66">
        <f t="shared" si="8"/>
        <v>6.8493150684931505</v>
      </c>
      <c r="I133" s="66">
        <f t="shared" si="9"/>
        <v>26.712328767123289</v>
      </c>
      <c r="J133" s="66">
        <f t="shared" si="10"/>
        <v>1219.1780821917807</v>
      </c>
      <c r="K133" s="66">
        <f t="shared" si="11"/>
        <v>11.095890410958905</v>
      </c>
    </row>
    <row r="134" spans="1:11">
      <c r="A134" s="5" t="s">
        <v>840</v>
      </c>
      <c r="B134">
        <v>780</v>
      </c>
      <c r="C134">
        <v>10</v>
      </c>
      <c r="D134">
        <v>48</v>
      </c>
      <c r="E134">
        <v>10</v>
      </c>
      <c r="F134">
        <v>2300</v>
      </c>
      <c r="H134" s="66">
        <f t="shared" si="8"/>
        <v>6.4102564102564097</v>
      </c>
      <c r="I134" s="66">
        <f t="shared" si="9"/>
        <v>30.76923076923077</v>
      </c>
      <c r="J134" s="66">
        <f t="shared" si="10"/>
        <v>1474.3589743589744</v>
      </c>
      <c r="K134" s="66">
        <f t="shared" si="11"/>
        <v>11.538461538461538</v>
      </c>
    </row>
    <row r="135" spans="1:11">
      <c r="A135" s="5" t="s">
        <v>841</v>
      </c>
      <c r="B135">
        <v>1000</v>
      </c>
      <c r="C135">
        <v>11</v>
      </c>
      <c r="D135">
        <v>57</v>
      </c>
      <c r="E135">
        <v>16</v>
      </c>
      <c r="F135">
        <v>3270</v>
      </c>
      <c r="H135" s="66">
        <f t="shared" si="8"/>
        <v>5.5</v>
      </c>
      <c r="I135" s="66">
        <f t="shared" si="9"/>
        <v>28.5</v>
      </c>
      <c r="J135" s="66">
        <f t="shared" si="10"/>
        <v>1635</v>
      </c>
      <c r="K135" s="66">
        <f t="shared" si="11"/>
        <v>14.399999999999999</v>
      </c>
    </row>
    <row r="136" spans="1:11">
      <c r="A136" s="5" t="s">
        <v>842</v>
      </c>
      <c r="B136">
        <v>820</v>
      </c>
      <c r="C136">
        <v>10</v>
      </c>
      <c r="D136">
        <v>45</v>
      </c>
      <c r="E136">
        <v>12</v>
      </c>
      <c r="F136">
        <v>2160</v>
      </c>
      <c r="H136" s="66">
        <f t="shared" si="8"/>
        <v>6.0975609756097562</v>
      </c>
      <c r="I136" s="66">
        <f t="shared" si="9"/>
        <v>27.439024390243901</v>
      </c>
      <c r="J136" s="66">
        <f t="shared" si="10"/>
        <v>1317.0731707317075</v>
      </c>
      <c r="K136" s="66">
        <f t="shared" si="11"/>
        <v>13.170731707317074</v>
      </c>
    </row>
    <row r="137" spans="1:11">
      <c r="A137" s="5" t="s">
        <v>843</v>
      </c>
      <c r="B137">
        <v>1310</v>
      </c>
      <c r="C137">
        <v>10</v>
      </c>
      <c r="D137">
        <v>60</v>
      </c>
      <c r="E137">
        <v>31</v>
      </c>
      <c r="F137">
        <v>3190</v>
      </c>
      <c r="H137" s="66">
        <f t="shared" si="8"/>
        <v>3.8167938931297707</v>
      </c>
      <c r="I137" s="66">
        <f t="shared" si="9"/>
        <v>22.900763358778626</v>
      </c>
      <c r="J137" s="66">
        <f t="shared" si="10"/>
        <v>1217.5572519083971</v>
      </c>
      <c r="K137" s="66">
        <f t="shared" si="11"/>
        <v>21.297709923664122</v>
      </c>
    </row>
    <row r="138" spans="1:11">
      <c r="A138" s="5" t="s">
        <v>844</v>
      </c>
      <c r="B138">
        <v>1210</v>
      </c>
      <c r="C138">
        <v>10</v>
      </c>
      <c r="D138">
        <v>53</v>
      </c>
      <c r="E138">
        <v>27</v>
      </c>
      <c r="F138">
        <v>2820</v>
      </c>
      <c r="H138" s="66">
        <f t="shared" si="8"/>
        <v>4.1322314049586781</v>
      </c>
      <c r="I138" s="66">
        <f t="shared" si="9"/>
        <v>21.900826446280995</v>
      </c>
      <c r="J138" s="66">
        <f t="shared" si="10"/>
        <v>1165.2892561983469</v>
      </c>
      <c r="K138" s="66">
        <f t="shared" si="11"/>
        <v>20.082644628099171</v>
      </c>
    </row>
    <row r="139" spans="1:11">
      <c r="A139" s="5" t="s">
        <v>769</v>
      </c>
      <c r="B139">
        <v>860</v>
      </c>
      <c r="C139">
        <v>10</v>
      </c>
      <c r="D139">
        <v>57</v>
      </c>
      <c r="E139">
        <v>11</v>
      </c>
      <c r="F139">
        <v>2510</v>
      </c>
      <c r="H139" s="66">
        <f t="shared" si="8"/>
        <v>5.8139534883720927</v>
      </c>
      <c r="I139" s="66">
        <f t="shared" si="9"/>
        <v>33.139534883720927</v>
      </c>
      <c r="J139" s="66">
        <f t="shared" si="10"/>
        <v>1459.3023255813953</v>
      </c>
      <c r="K139" s="66">
        <f t="shared" si="11"/>
        <v>11.511627906976745</v>
      </c>
    </row>
    <row r="140" spans="1:11" ht="15" thickBot="1">
      <c r="A140" s="5" t="s">
        <v>770</v>
      </c>
      <c r="B140">
        <v>940</v>
      </c>
      <c r="C140">
        <v>11</v>
      </c>
      <c r="D140">
        <v>64</v>
      </c>
      <c r="E140">
        <v>13</v>
      </c>
      <c r="F140">
        <v>3180</v>
      </c>
      <c r="H140" s="66">
        <f t="shared" si="8"/>
        <v>5.8510638297872335</v>
      </c>
      <c r="I140" s="66">
        <f t="shared" si="9"/>
        <v>34.042553191489361</v>
      </c>
      <c r="J140" s="66">
        <f t="shared" si="10"/>
        <v>1691.4893617021276</v>
      </c>
      <c r="K140" s="66">
        <f t="shared" si="11"/>
        <v>12.446808510638299</v>
      </c>
    </row>
    <row r="141" spans="1:11" ht="15" thickBot="1">
      <c r="A141" s="8" t="s">
        <v>771</v>
      </c>
      <c r="H141" s="66"/>
      <c r="I141" s="66"/>
      <c r="J141" s="66"/>
      <c r="K141" s="66"/>
    </row>
    <row r="142" spans="1:11">
      <c r="A142" s="5" t="s">
        <v>772</v>
      </c>
      <c r="B142">
        <v>740</v>
      </c>
      <c r="C142">
        <v>5</v>
      </c>
      <c r="D142">
        <v>37</v>
      </c>
      <c r="E142">
        <v>10</v>
      </c>
      <c r="F142">
        <v>2070</v>
      </c>
      <c r="H142" s="66">
        <f t="shared" ref="H142:H205" si="12">C142/B142*500</f>
        <v>3.3783783783783785</v>
      </c>
      <c r="I142" s="66">
        <f t="shared" ref="I142:I205" si="13">D142/B142*500</f>
        <v>25</v>
      </c>
      <c r="J142" s="66">
        <f t="shared" ref="J142:J205" si="14">F142/B142*500</f>
        <v>1398.6486486486488</v>
      </c>
      <c r="K142" s="66">
        <f t="shared" ref="K142:K205" si="15">(E142*9)/B142*100</f>
        <v>12.162162162162163</v>
      </c>
    </row>
    <row r="143" spans="1:11">
      <c r="A143" s="5" t="s">
        <v>773</v>
      </c>
      <c r="B143">
        <v>800</v>
      </c>
      <c r="C143">
        <v>5</v>
      </c>
      <c r="D143">
        <v>46</v>
      </c>
      <c r="E143">
        <v>10</v>
      </c>
      <c r="F143">
        <v>2590</v>
      </c>
      <c r="H143" s="66">
        <f t="shared" si="12"/>
        <v>3.125</v>
      </c>
      <c r="I143" s="66">
        <f t="shared" si="13"/>
        <v>28.75</v>
      </c>
      <c r="J143" s="66">
        <f t="shared" si="14"/>
        <v>1618.75</v>
      </c>
      <c r="K143" s="66">
        <f t="shared" si="15"/>
        <v>11.25</v>
      </c>
    </row>
    <row r="144" spans="1:11">
      <c r="A144" s="5" t="s">
        <v>774</v>
      </c>
      <c r="B144">
        <v>1010</v>
      </c>
      <c r="C144">
        <v>6</v>
      </c>
      <c r="D144">
        <v>56</v>
      </c>
      <c r="E144">
        <v>17</v>
      </c>
      <c r="F144">
        <v>3560</v>
      </c>
      <c r="H144" s="66">
        <f t="shared" si="12"/>
        <v>2.9702970297029703</v>
      </c>
      <c r="I144" s="66">
        <f t="shared" si="13"/>
        <v>27.722772277227723</v>
      </c>
      <c r="J144" s="66">
        <f t="shared" si="14"/>
        <v>1762.3762376237623</v>
      </c>
      <c r="K144" s="66">
        <f t="shared" si="15"/>
        <v>15.148514851485148</v>
      </c>
    </row>
    <row r="145" spans="1:11">
      <c r="A145" s="5" t="s">
        <v>775</v>
      </c>
      <c r="B145">
        <v>840</v>
      </c>
      <c r="C145">
        <v>5</v>
      </c>
      <c r="D145">
        <v>44</v>
      </c>
      <c r="E145">
        <v>13</v>
      </c>
      <c r="F145">
        <v>2440</v>
      </c>
      <c r="H145" s="66">
        <f t="shared" si="12"/>
        <v>2.9761904761904758</v>
      </c>
      <c r="I145" s="66">
        <f t="shared" si="13"/>
        <v>26.19047619047619</v>
      </c>
      <c r="J145" s="66">
        <f t="shared" si="14"/>
        <v>1452.3809523809523</v>
      </c>
      <c r="K145" s="66">
        <f t="shared" si="15"/>
        <v>13.928571428571429</v>
      </c>
    </row>
    <row r="146" spans="1:11">
      <c r="A146" s="5" t="s">
        <v>776</v>
      </c>
      <c r="B146">
        <v>1320</v>
      </c>
      <c r="C146">
        <v>5</v>
      </c>
      <c r="D146">
        <v>59</v>
      </c>
      <c r="E146">
        <v>31</v>
      </c>
      <c r="F146">
        <v>3480</v>
      </c>
      <c r="H146" s="66">
        <f t="shared" si="12"/>
        <v>1.893939393939394</v>
      </c>
      <c r="I146" s="66">
        <f t="shared" si="13"/>
        <v>22.348484848484851</v>
      </c>
      <c r="J146" s="66">
        <f t="shared" si="14"/>
        <v>1318.181818181818</v>
      </c>
      <c r="K146" s="66">
        <f t="shared" si="15"/>
        <v>21.136363636363637</v>
      </c>
    </row>
    <row r="147" spans="1:11">
      <c r="A147" s="5" t="s">
        <v>777</v>
      </c>
      <c r="B147">
        <v>1230</v>
      </c>
      <c r="C147">
        <v>5</v>
      </c>
      <c r="D147">
        <v>52</v>
      </c>
      <c r="E147">
        <v>28</v>
      </c>
      <c r="F147">
        <v>3100</v>
      </c>
      <c r="H147" s="66">
        <f t="shared" si="12"/>
        <v>2.0325203252032522</v>
      </c>
      <c r="I147" s="66">
        <f t="shared" si="13"/>
        <v>21.13821138211382</v>
      </c>
      <c r="J147" s="66">
        <f t="shared" si="14"/>
        <v>1260.1626016260163</v>
      </c>
      <c r="K147" s="66">
        <f t="shared" si="15"/>
        <v>20.487804878048781</v>
      </c>
    </row>
    <row r="148" spans="1:11">
      <c r="A148" s="5" t="s">
        <v>778</v>
      </c>
      <c r="B148">
        <v>880</v>
      </c>
      <c r="C148">
        <v>6</v>
      </c>
      <c r="D148">
        <v>55</v>
      </c>
      <c r="E148">
        <v>12</v>
      </c>
      <c r="F148">
        <v>2730</v>
      </c>
      <c r="H148" s="66">
        <f t="shared" si="12"/>
        <v>3.4090909090909087</v>
      </c>
      <c r="I148" s="66">
        <f t="shared" si="13"/>
        <v>31.25</v>
      </c>
      <c r="J148" s="66">
        <f t="shared" si="14"/>
        <v>1551.1363636363635</v>
      </c>
      <c r="K148" s="66">
        <f t="shared" si="15"/>
        <v>12.272727272727273</v>
      </c>
    </row>
    <row r="149" spans="1:11" ht="15" thickBot="1">
      <c r="A149" s="5" t="s">
        <v>779</v>
      </c>
      <c r="B149">
        <v>960</v>
      </c>
      <c r="C149">
        <v>6</v>
      </c>
      <c r="D149">
        <v>63</v>
      </c>
      <c r="E149">
        <v>14</v>
      </c>
      <c r="F149">
        <v>3470</v>
      </c>
      <c r="H149" s="66">
        <f t="shared" si="12"/>
        <v>3.125</v>
      </c>
      <c r="I149" s="66">
        <f t="shared" si="13"/>
        <v>32.8125</v>
      </c>
      <c r="J149" s="66">
        <f t="shared" si="14"/>
        <v>1807.2916666666667</v>
      </c>
      <c r="K149" s="66">
        <f t="shared" si="15"/>
        <v>13.125</v>
      </c>
    </row>
    <row r="150" spans="1:11" ht="15" thickBot="1">
      <c r="A150" s="8" t="s">
        <v>780</v>
      </c>
      <c r="H150" s="66"/>
      <c r="I150" s="66"/>
      <c r="J150" s="66"/>
      <c r="K150" s="66"/>
    </row>
    <row r="151" spans="1:11" ht="15" thickBot="1">
      <c r="A151" s="5" t="s">
        <v>781</v>
      </c>
      <c r="B151">
        <v>150</v>
      </c>
      <c r="C151">
        <v>2</v>
      </c>
      <c r="D151">
        <v>1</v>
      </c>
      <c r="E151">
        <v>1</v>
      </c>
      <c r="F151">
        <v>440</v>
      </c>
      <c r="H151" s="66">
        <f t="shared" si="12"/>
        <v>6.666666666666667</v>
      </c>
      <c r="I151" s="66">
        <f t="shared" si="13"/>
        <v>3.3333333333333335</v>
      </c>
      <c r="J151" s="66">
        <f t="shared" si="14"/>
        <v>1466.6666666666665</v>
      </c>
      <c r="K151" s="66">
        <f t="shared" si="15"/>
        <v>6</v>
      </c>
    </row>
    <row r="152" spans="1:11" ht="15" thickBot="1">
      <c r="A152" s="8" t="s">
        <v>782</v>
      </c>
      <c r="H152" s="66"/>
      <c r="I152" s="66"/>
      <c r="J152" s="66"/>
      <c r="K152" s="66"/>
    </row>
    <row r="153" spans="1:11">
      <c r="A153" s="5" t="s">
        <v>1180</v>
      </c>
      <c r="B153">
        <v>680</v>
      </c>
      <c r="C153">
        <v>4</v>
      </c>
      <c r="D153">
        <v>32</v>
      </c>
      <c r="E153">
        <v>9</v>
      </c>
      <c r="F153">
        <v>1070</v>
      </c>
      <c r="H153" s="66">
        <f t="shared" si="12"/>
        <v>2.9411764705882351</v>
      </c>
      <c r="I153" s="66">
        <f t="shared" si="13"/>
        <v>23.52941176470588</v>
      </c>
      <c r="J153" s="66">
        <f t="shared" si="14"/>
        <v>786.76470588235293</v>
      </c>
      <c r="K153" s="66">
        <f t="shared" si="15"/>
        <v>11.911764705882351</v>
      </c>
    </row>
    <row r="154" spans="1:11">
      <c r="A154" s="5" t="s">
        <v>783</v>
      </c>
      <c r="B154">
        <v>740</v>
      </c>
      <c r="C154">
        <v>5</v>
      </c>
      <c r="D154">
        <v>36</v>
      </c>
      <c r="E154">
        <v>11</v>
      </c>
      <c r="F154">
        <v>1270</v>
      </c>
      <c r="H154" s="66">
        <f t="shared" si="12"/>
        <v>3.3783783783783785</v>
      </c>
      <c r="I154" s="66">
        <f t="shared" si="13"/>
        <v>24.324324324324326</v>
      </c>
      <c r="J154" s="66">
        <f t="shared" si="14"/>
        <v>858.10810810810813</v>
      </c>
      <c r="K154" s="66">
        <f t="shared" si="15"/>
        <v>13.378378378378377</v>
      </c>
    </row>
    <row r="155" spans="1:11">
      <c r="A155" s="5" t="s">
        <v>784</v>
      </c>
      <c r="B155">
        <v>790</v>
      </c>
      <c r="C155">
        <v>4</v>
      </c>
      <c r="D155">
        <v>38</v>
      </c>
      <c r="E155">
        <v>13</v>
      </c>
      <c r="F155">
        <v>1350</v>
      </c>
      <c r="H155" s="66">
        <f t="shared" si="12"/>
        <v>2.5316455696202533</v>
      </c>
      <c r="I155" s="66">
        <f t="shared" si="13"/>
        <v>24.050632911392405</v>
      </c>
      <c r="J155" s="66">
        <f t="shared" si="14"/>
        <v>854.43037974683546</v>
      </c>
      <c r="K155" s="66">
        <f t="shared" si="15"/>
        <v>14.810126582278482</v>
      </c>
    </row>
    <row r="156" spans="1:11" ht="15" thickBot="1">
      <c r="A156" s="5" t="s">
        <v>785</v>
      </c>
      <c r="B156">
        <v>820</v>
      </c>
      <c r="C156">
        <v>4</v>
      </c>
      <c r="D156">
        <v>39</v>
      </c>
      <c r="E156">
        <v>14</v>
      </c>
      <c r="F156">
        <v>1420</v>
      </c>
      <c r="H156" s="66">
        <f t="shared" si="12"/>
        <v>2.4390243902439024</v>
      </c>
      <c r="I156" s="66">
        <f t="shared" si="13"/>
        <v>23.780487804878049</v>
      </c>
      <c r="J156" s="66">
        <f t="shared" si="14"/>
        <v>865.85365853658539</v>
      </c>
      <c r="K156" s="66">
        <f t="shared" si="15"/>
        <v>15.365853658536585</v>
      </c>
    </row>
    <row r="157" spans="1:11" ht="15" thickBot="1">
      <c r="A157" s="8" t="s">
        <v>786</v>
      </c>
      <c r="H157" s="66"/>
      <c r="I157" s="66"/>
      <c r="J157" s="66"/>
      <c r="K157" s="66"/>
    </row>
    <row r="158" spans="1:11">
      <c r="A158" s="5" t="s">
        <v>787</v>
      </c>
      <c r="B158">
        <v>200</v>
      </c>
      <c r="C158">
        <v>1</v>
      </c>
      <c r="D158">
        <v>7</v>
      </c>
      <c r="E158">
        <v>0.5</v>
      </c>
      <c r="F158">
        <v>290</v>
      </c>
      <c r="H158" s="66">
        <f t="shared" si="12"/>
        <v>2.5</v>
      </c>
      <c r="I158" s="66">
        <f t="shared" si="13"/>
        <v>17.5</v>
      </c>
      <c r="J158" s="66">
        <f t="shared" si="14"/>
        <v>725</v>
      </c>
      <c r="K158" s="66">
        <f t="shared" si="15"/>
        <v>2.25</v>
      </c>
    </row>
    <row r="159" spans="1:11">
      <c r="A159" s="5" t="s">
        <v>788</v>
      </c>
      <c r="B159">
        <v>210</v>
      </c>
      <c r="C159">
        <v>4</v>
      </c>
      <c r="D159">
        <v>8</v>
      </c>
      <c r="E159">
        <v>0.5</v>
      </c>
      <c r="F159">
        <v>310</v>
      </c>
      <c r="H159" s="66">
        <f t="shared" si="12"/>
        <v>9.5238095238095255</v>
      </c>
      <c r="I159" s="66">
        <f t="shared" si="13"/>
        <v>19.047619047619051</v>
      </c>
      <c r="J159" s="66">
        <f t="shared" si="14"/>
        <v>738.09523809523819</v>
      </c>
      <c r="K159" s="66">
        <f t="shared" si="15"/>
        <v>2.1428571428571428</v>
      </c>
    </row>
    <row r="160" spans="1:11">
      <c r="A160" s="5" t="s">
        <v>789</v>
      </c>
      <c r="B160">
        <v>220</v>
      </c>
      <c r="C160">
        <v>2</v>
      </c>
      <c r="D160">
        <v>8</v>
      </c>
      <c r="E160">
        <v>1</v>
      </c>
      <c r="F160">
        <v>440</v>
      </c>
      <c r="H160" s="66">
        <f t="shared" si="12"/>
        <v>4.545454545454545</v>
      </c>
      <c r="I160" s="66">
        <f t="shared" si="13"/>
        <v>18.18181818181818</v>
      </c>
      <c r="J160" s="66">
        <f t="shared" si="14"/>
        <v>1000</v>
      </c>
      <c r="K160" s="66">
        <f t="shared" si="15"/>
        <v>4.0909090909090908</v>
      </c>
    </row>
    <row r="161" spans="1:11">
      <c r="A161" s="5" t="s">
        <v>790</v>
      </c>
      <c r="B161">
        <v>260</v>
      </c>
      <c r="C161">
        <v>5</v>
      </c>
      <c r="D161">
        <v>9</v>
      </c>
      <c r="E161">
        <v>0.5</v>
      </c>
      <c r="F161">
        <v>330</v>
      </c>
      <c r="H161" s="66">
        <f t="shared" si="12"/>
        <v>9.6153846153846168</v>
      </c>
      <c r="I161" s="66">
        <f t="shared" si="13"/>
        <v>17.30769230769231</v>
      </c>
      <c r="J161" s="66">
        <f t="shared" si="14"/>
        <v>634.61538461538453</v>
      </c>
      <c r="K161" s="66">
        <f t="shared" si="15"/>
        <v>1.7307692307692308</v>
      </c>
    </row>
    <row r="162" spans="1:11">
      <c r="A162" s="5" t="s">
        <v>791</v>
      </c>
      <c r="B162">
        <v>210</v>
      </c>
      <c r="C162">
        <v>2</v>
      </c>
      <c r="D162">
        <v>7</v>
      </c>
      <c r="E162">
        <v>0.5</v>
      </c>
      <c r="F162">
        <v>290</v>
      </c>
      <c r="H162" s="66">
        <f t="shared" si="12"/>
        <v>4.7619047619047628</v>
      </c>
      <c r="I162" s="66">
        <f t="shared" si="13"/>
        <v>16.666666666666668</v>
      </c>
      <c r="J162" s="66">
        <f t="shared" si="14"/>
        <v>690.47619047619048</v>
      </c>
      <c r="K162" s="66">
        <f t="shared" si="15"/>
        <v>2.1428571428571428</v>
      </c>
    </row>
    <row r="163" spans="1:11">
      <c r="A163" s="5" t="s">
        <v>792</v>
      </c>
      <c r="B163">
        <v>240</v>
      </c>
      <c r="C163">
        <v>2</v>
      </c>
      <c r="D163">
        <v>10</v>
      </c>
      <c r="E163">
        <v>2.5</v>
      </c>
      <c r="F163">
        <v>360</v>
      </c>
      <c r="H163" s="66">
        <f t="shared" si="12"/>
        <v>4.166666666666667</v>
      </c>
      <c r="I163" s="66">
        <f t="shared" si="13"/>
        <v>20.833333333333332</v>
      </c>
      <c r="J163" s="66">
        <f t="shared" si="14"/>
        <v>750</v>
      </c>
      <c r="K163" s="66">
        <f t="shared" si="15"/>
        <v>9.375</v>
      </c>
    </row>
    <row r="164" spans="1:11">
      <c r="A164" s="5" t="s">
        <v>793</v>
      </c>
      <c r="B164">
        <v>250</v>
      </c>
      <c r="C164">
        <v>2</v>
      </c>
      <c r="D164">
        <v>9</v>
      </c>
      <c r="E164">
        <v>2.5</v>
      </c>
      <c r="F164">
        <v>490</v>
      </c>
      <c r="H164" s="66">
        <f t="shared" si="12"/>
        <v>4</v>
      </c>
      <c r="I164" s="66">
        <f t="shared" si="13"/>
        <v>18</v>
      </c>
      <c r="J164" s="66">
        <f t="shared" si="14"/>
        <v>980</v>
      </c>
      <c r="K164" s="66">
        <f t="shared" si="15"/>
        <v>9</v>
      </c>
    </row>
    <row r="165" spans="1:11">
      <c r="A165" s="5" t="s">
        <v>794</v>
      </c>
      <c r="B165">
        <v>230</v>
      </c>
      <c r="C165">
        <v>2</v>
      </c>
      <c r="D165">
        <v>8</v>
      </c>
      <c r="E165">
        <v>0.5</v>
      </c>
      <c r="F165">
        <v>1260</v>
      </c>
      <c r="H165" s="66">
        <f t="shared" si="12"/>
        <v>4.3478260869565215</v>
      </c>
      <c r="I165" s="66">
        <f t="shared" si="13"/>
        <v>17.391304347826086</v>
      </c>
      <c r="J165" s="66">
        <f t="shared" si="14"/>
        <v>2739.130434782609</v>
      </c>
      <c r="K165" s="66">
        <f t="shared" si="15"/>
        <v>1.956521739130435</v>
      </c>
    </row>
    <row r="166" spans="1:11">
      <c r="A166" s="5" t="s">
        <v>795</v>
      </c>
      <c r="B166">
        <v>230</v>
      </c>
      <c r="C166">
        <v>4</v>
      </c>
      <c r="D166">
        <v>9</v>
      </c>
      <c r="E166">
        <v>0.5</v>
      </c>
      <c r="F166">
        <v>310</v>
      </c>
      <c r="H166" s="66">
        <f t="shared" si="12"/>
        <v>8.695652173913043</v>
      </c>
      <c r="I166" s="66">
        <f t="shared" si="13"/>
        <v>19.565217391304348</v>
      </c>
      <c r="J166" s="66">
        <f t="shared" si="14"/>
        <v>673.91304347826087</v>
      </c>
      <c r="K166" s="66">
        <f t="shared" si="15"/>
        <v>1.956521739130435</v>
      </c>
    </row>
    <row r="167" spans="1:11">
      <c r="A167" s="5" t="s">
        <v>796</v>
      </c>
      <c r="B167">
        <v>220</v>
      </c>
      <c r="C167">
        <v>2</v>
      </c>
      <c r="D167">
        <v>7</v>
      </c>
      <c r="E167">
        <v>1</v>
      </c>
      <c r="F167">
        <v>45</v>
      </c>
      <c r="H167" s="66">
        <f t="shared" si="12"/>
        <v>4.545454545454545</v>
      </c>
      <c r="I167" s="66">
        <f t="shared" si="13"/>
        <v>15.909090909090908</v>
      </c>
      <c r="J167" s="66">
        <f t="shared" si="14"/>
        <v>102.27272727272728</v>
      </c>
      <c r="K167" s="66">
        <f t="shared" si="15"/>
        <v>4.0909090909090908</v>
      </c>
    </row>
    <row r="168" spans="1:11">
      <c r="A168" s="5" t="s">
        <v>797</v>
      </c>
      <c r="B168">
        <v>100</v>
      </c>
      <c r="C168">
        <v>5</v>
      </c>
      <c r="D168">
        <v>6</v>
      </c>
      <c r="E168">
        <v>0</v>
      </c>
      <c r="F168">
        <v>170</v>
      </c>
      <c r="H168" s="66">
        <f t="shared" si="12"/>
        <v>25</v>
      </c>
      <c r="I168" s="66">
        <f t="shared" si="13"/>
        <v>30</v>
      </c>
      <c r="J168" s="66">
        <f t="shared" si="14"/>
        <v>850</v>
      </c>
      <c r="K168" s="66">
        <f t="shared" si="15"/>
        <v>0</v>
      </c>
    </row>
    <row r="169" spans="1:11">
      <c r="A169" s="5" t="s">
        <v>798</v>
      </c>
      <c r="B169">
        <v>130</v>
      </c>
      <c r="C169">
        <v>1</v>
      </c>
      <c r="D169">
        <v>5</v>
      </c>
      <c r="E169">
        <v>0</v>
      </c>
      <c r="F169">
        <v>190</v>
      </c>
      <c r="H169" s="66">
        <f t="shared" si="12"/>
        <v>3.8461538461538463</v>
      </c>
      <c r="I169" s="66">
        <f t="shared" si="13"/>
        <v>19.230769230769234</v>
      </c>
      <c r="J169" s="66">
        <f t="shared" si="14"/>
        <v>730.76923076923072</v>
      </c>
      <c r="K169" s="66">
        <f t="shared" si="15"/>
        <v>0</v>
      </c>
    </row>
    <row r="170" spans="1:11">
      <c r="A170" s="5" t="s">
        <v>799</v>
      </c>
      <c r="B170">
        <v>140</v>
      </c>
      <c r="C170">
        <v>3</v>
      </c>
      <c r="D170">
        <v>5</v>
      </c>
      <c r="E170">
        <v>0</v>
      </c>
      <c r="F170">
        <v>200</v>
      </c>
      <c r="H170" s="66">
        <f t="shared" si="12"/>
        <v>10.714285714285714</v>
      </c>
      <c r="I170" s="66">
        <f t="shared" si="13"/>
        <v>17.857142857142858</v>
      </c>
      <c r="J170" s="66">
        <f t="shared" si="14"/>
        <v>714.28571428571433</v>
      </c>
      <c r="K170" s="66">
        <f t="shared" si="15"/>
        <v>0</v>
      </c>
    </row>
    <row r="171" spans="1:11" ht="15" thickBot="1">
      <c r="A171" s="5" t="s">
        <v>800</v>
      </c>
      <c r="B171">
        <v>310</v>
      </c>
      <c r="C171">
        <v>1</v>
      </c>
      <c r="D171">
        <v>8</v>
      </c>
      <c r="E171">
        <v>2.5</v>
      </c>
      <c r="F171">
        <v>610</v>
      </c>
      <c r="H171" s="66">
        <f t="shared" si="12"/>
        <v>1.6129032258064515</v>
      </c>
      <c r="I171" s="66">
        <f t="shared" si="13"/>
        <v>12.903225806451612</v>
      </c>
      <c r="J171" s="66">
        <f t="shared" si="14"/>
        <v>983.87096774193549</v>
      </c>
      <c r="K171" s="66">
        <f t="shared" si="15"/>
        <v>7.2580645161290329</v>
      </c>
    </row>
    <row r="172" spans="1:11" ht="15" thickBot="1">
      <c r="A172" s="8" t="s">
        <v>801</v>
      </c>
      <c r="H172" s="66"/>
      <c r="I172" s="66"/>
      <c r="J172" s="66"/>
      <c r="K172" s="66"/>
    </row>
    <row r="173" spans="1:11">
      <c r="A173" s="5" t="s">
        <v>802</v>
      </c>
      <c r="B173">
        <v>45</v>
      </c>
      <c r="C173">
        <v>0</v>
      </c>
      <c r="D173">
        <v>3</v>
      </c>
      <c r="E173">
        <v>1.5</v>
      </c>
      <c r="F173">
        <v>190</v>
      </c>
      <c r="H173" s="66">
        <f t="shared" si="12"/>
        <v>0</v>
      </c>
      <c r="I173" s="66">
        <f t="shared" si="13"/>
        <v>33.333333333333336</v>
      </c>
      <c r="J173" s="66">
        <f t="shared" si="14"/>
        <v>2111.1111111111113</v>
      </c>
      <c r="K173" s="66">
        <f t="shared" si="15"/>
        <v>30</v>
      </c>
    </row>
    <row r="174" spans="1:11">
      <c r="A174" s="5" t="s">
        <v>803</v>
      </c>
      <c r="B174">
        <v>5</v>
      </c>
      <c r="C174">
        <v>0</v>
      </c>
      <c r="D174">
        <v>0</v>
      </c>
      <c r="E174">
        <v>0</v>
      </c>
      <c r="F174">
        <v>410</v>
      </c>
      <c r="H174" s="66">
        <f t="shared" si="12"/>
        <v>0</v>
      </c>
      <c r="I174" s="66">
        <f t="shared" si="13"/>
        <v>0</v>
      </c>
      <c r="J174" s="66">
        <f t="shared" si="14"/>
        <v>41000</v>
      </c>
      <c r="K174" s="66">
        <f t="shared" si="15"/>
        <v>0</v>
      </c>
    </row>
    <row r="175" spans="1:11">
      <c r="A175" s="5" t="s">
        <v>804</v>
      </c>
      <c r="B175">
        <v>100</v>
      </c>
      <c r="C175">
        <v>0</v>
      </c>
      <c r="D175">
        <v>0</v>
      </c>
      <c r="E175">
        <v>1.5</v>
      </c>
      <c r="F175">
        <v>220</v>
      </c>
      <c r="H175" s="66">
        <f t="shared" si="12"/>
        <v>0</v>
      </c>
      <c r="I175" s="66">
        <f t="shared" si="13"/>
        <v>0</v>
      </c>
      <c r="J175" s="66">
        <f t="shared" si="14"/>
        <v>1100</v>
      </c>
      <c r="K175" s="66">
        <f t="shared" si="15"/>
        <v>13.5</v>
      </c>
    </row>
    <row r="176" spans="1:11">
      <c r="A176" s="5" t="s">
        <v>805</v>
      </c>
      <c r="B176">
        <v>30</v>
      </c>
      <c r="C176">
        <v>0</v>
      </c>
      <c r="D176">
        <v>0</v>
      </c>
      <c r="E176">
        <v>0</v>
      </c>
      <c r="F176">
        <v>120</v>
      </c>
      <c r="H176" s="66">
        <f t="shared" si="12"/>
        <v>0</v>
      </c>
      <c r="I176" s="66">
        <f t="shared" si="13"/>
        <v>0</v>
      </c>
      <c r="J176" s="66">
        <f t="shared" si="14"/>
        <v>2000</v>
      </c>
      <c r="K176" s="66">
        <f t="shared" si="15"/>
        <v>0</v>
      </c>
    </row>
    <row r="177" spans="1:11">
      <c r="A177" s="5" t="s">
        <v>806</v>
      </c>
      <c r="B177">
        <v>50</v>
      </c>
      <c r="C177">
        <v>0</v>
      </c>
      <c r="D177">
        <v>0</v>
      </c>
      <c r="E177">
        <v>1</v>
      </c>
      <c r="F177">
        <v>100</v>
      </c>
      <c r="H177" s="66">
        <f t="shared" si="12"/>
        <v>0</v>
      </c>
      <c r="I177" s="66">
        <f t="shared" si="13"/>
        <v>0</v>
      </c>
      <c r="J177" s="66">
        <f t="shared" si="14"/>
        <v>1000</v>
      </c>
      <c r="K177" s="66">
        <f t="shared" si="15"/>
        <v>18</v>
      </c>
    </row>
    <row r="178" spans="1:11">
      <c r="A178" s="5" t="s">
        <v>807</v>
      </c>
      <c r="B178">
        <v>110</v>
      </c>
      <c r="C178">
        <v>0</v>
      </c>
      <c r="D178">
        <v>0</v>
      </c>
      <c r="E178">
        <v>2</v>
      </c>
      <c r="F178">
        <v>80</v>
      </c>
      <c r="H178" s="66">
        <f t="shared" si="12"/>
        <v>0</v>
      </c>
      <c r="I178" s="66">
        <f t="shared" si="13"/>
        <v>0</v>
      </c>
      <c r="J178" s="66">
        <f t="shared" si="14"/>
        <v>363.63636363636363</v>
      </c>
      <c r="K178" s="66">
        <f t="shared" si="15"/>
        <v>16.363636363636363</v>
      </c>
    </row>
    <row r="179" spans="1:11">
      <c r="A179" s="5" t="s">
        <v>808</v>
      </c>
      <c r="B179">
        <v>5</v>
      </c>
      <c r="C179">
        <v>0</v>
      </c>
      <c r="D179">
        <v>0</v>
      </c>
      <c r="E179">
        <v>0</v>
      </c>
      <c r="F179">
        <v>115</v>
      </c>
      <c r="H179" s="66">
        <f t="shared" si="12"/>
        <v>0</v>
      </c>
      <c r="I179" s="66">
        <f t="shared" si="13"/>
        <v>0</v>
      </c>
      <c r="J179" s="66">
        <f t="shared" si="14"/>
        <v>11500</v>
      </c>
      <c r="K179" s="66">
        <f t="shared" si="15"/>
        <v>0</v>
      </c>
    </row>
    <row r="180" spans="1:11">
      <c r="A180" s="5" t="s">
        <v>715</v>
      </c>
      <c r="B180">
        <v>45</v>
      </c>
      <c r="C180">
        <v>0</v>
      </c>
      <c r="D180">
        <v>0</v>
      </c>
      <c r="E180">
        <v>0</v>
      </c>
      <c r="F180">
        <v>0</v>
      </c>
      <c r="H180" s="66">
        <f t="shared" si="12"/>
        <v>0</v>
      </c>
      <c r="I180" s="66">
        <f t="shared" si="13"/>
        <v>0</v>
      </c>
      <c r="J180" s="66">
        <f t="shared" si="14"/>
        <v>0</v>
      </c>
      <c r="K180" s="66">
        <f t="shared" si="15"/>
        <v>0</v>
      </c>
    </row>
    <row r="181" spans="1:11">
      <c r="A181" s="5" t="s">
        <v>716</v>
      </c>
      <c r="B181">
        <v>80</v>
      </c>
      <c r="C181">
        <v>0</v>
      </c>
      <c r="D181">
        <v>4</v>
      </c>
      <c r="E181">
        <v>2.5</v>
      </c>
      <c r="F181">
        <v>400</v>
      </c>
      <c r="H181" s="66">
        <f t="shared" si="12"/>
        <v>0</v>
      </c>
      <c r="I181" s="66">
        <f t="shared" si="13"/>
        <v>25</v>
      </c>
      <c r="J181" s="66">
        <f t="shared" si="14"/>
        <v>2500</v>
      </c>
      <c r="K181" s="66">
        <f t="shared" si="15"/>
        <v>28.125</v>
      </c>
    </row>
    <row r="182" spans="1:11">
      <c r="A182" s="5" t="s">
        <v>717</v>
      </c>
      <c r="B182">
        <v>110</v>
      </c>
      <c r="C182">
        <v>0</v>
      </c>
      <c r="D182">
        <v>0</v>
      </c>
      <c r="E182">
        <v>1.5</v>
      </c>
      <c r="F182">
        <v>200</v>
      </c>
      <c r="H182" s="66">
        <f t="shared" si="12"/>
        <v>0</v>
      </c>
      <c r="I182" s="66">
        <f t="shared" si="13"/>
        <v>0</v>
      </c>
      <c r="J182" s="66">
        <f t="shared" si="14"/>
        <v>909.09090909090901</v>
      </c>
      <c r="K182" s="66">
        <f t="shared" si="15"/>
        <v>12.272727272727273</v>
      </c>
    </row>
    <row r="183" spans="1:11">
      <c r="A183" s="5" t="s">
        <v>718</v>
      </c>
      <c r="B183">
        <v>30</v>
      </c>
      <c r="C183">
        <v>0</v>
      </c>
      <c r="D183">
        <v>0</v>
      </c>
      <c r="E183">
        <v>0</v>
      </c>
      <c r="F183">
        <v>340</v>
      </c>
      <c r="H183" s="66">
        <f t="shared" si="12"/>
        <v>0</v>
      </c>
      <c r="I183" s="66">
        <f t="shared" si="13"/>
        <v>0</v>
      </c>
      <c r="J183" s="66">
        <f t="shared" si="14"/>
        <v>5666.666666666667</v>
      </c>
      <c r="K183" s="66">
        <f t="shared" si="15"/>
        <v>0</v>
      </c>
    </row>
    <row r="184" spans="1:11">
      <c r="A184" s="5" t="s">
        <v>719</v>
      </c>
      <c r="B184">
        <v>40</v>
      </c>
      <c r="C184">
        <v>0</v>
      </c>
      <c r="D184">
        <v>0</v>
      </c>
      <c r="E184">
        <v>0</v>
      </c>
      <c r="F184">
        <v>85</v>
      </c>
      <c r="H184" s="66">
        <f t="shared" si="12"/>
        <v>0</v>
      </c>
      <c r="I184" s="66">
        <f t="shared" si="13"/>
        <v>0</v>
      </c>
      <c r="J184" s="66">
        <f t="shared" si="14"/>
        <v>1062.5</v>
      </c>
      <c r="K184" s="66">
        <f t="shared" si="15"/>
        <v>0</v>
      </c>
    </row>
    <row r="185" spans="1:11" ht="15" thickBot="1">
      <c r="A185" s="5" t="s">
        <v>720</v>
      </c>
      <c r="B185">
        <v>0</v>
      </c>
      <c r="C185">
        <v>0</v>
      </c>
      <c r="D185">
        <v>0</v>
      </c>
      <c r="E185">
        <v>0</v>
      </c>
      <c r="F185">
        <v>0</v>
      </c>
      <c r="H185" s="66"/>
      <c r="I185" s="66"/>
      <c r="J185" s="66"/>
      <c r="K185" s="66"/>
    </row>
    <row r="186" spans="1:11" ht="15" thickBot="1">
      <c r="A186" s="8" t="s">
        <v>721</v>
      </c>
      <c r="H186" s="66"/>
      <c r="I186" s="66"/>
      <c r="J186" s="66"/>
      <c r="K186" s="66"/>
    </row>
    <row r="187" spans="1:11">
      <c r="A187" s="5" t="s">
        <v>722</v>
      </c>
      <c r="B187">
        <v>70</v>
      </c>
      <c r="C187">
        <v>2</v>
      </c>
      <c r="D187">
        <v>1</v>
      </c>
      <c r="E187">
        <v>1</v>
      </c>
      <c r="F187">
        <v>0</v>
      </c>
      <c r="H187" s="66">
        <f t="shared" si="12"/>
        <v>14.285714285714285</v>
      </c>
      <c r="I187" s="66">
        <f t="shared" si="13"/>
        <v>7.1428571428571423</v>
      </c>
      <c r="J187" s="66">
        <f t="shared" si="14"/>
        <v>0</v>
      </c>
      <c r="K187" s="66">
        <f t="shared" si="15"/>
        <v>12.857142857142856</v>
      </c>
    </row>
    <row r="188" spans="1:11">
      <c r="A188" s="5" t="s">
        <v>723</v>
      </c>
      <c r="B188">
        <v>3</v>
      </c>
      <c r="C188">
        <v>0</v>
      </c>
      <c r="D188">
        <v>0</v>
      </c>
      <c r="E188">
        <v>2E-3</v>
      </c>
      <c r="F188">
        <v>60</v>
      </c>
      <c r="H188" s="66">
        <f t="shared" si="12"/>
        <v>0</v>
      </c>
      <c r="I188" s="66">
        <f t="shared" si="13"/>
        <v>0</v>
      </c>
      <c r="J188" s="66">
        <f t="shared" si="14"/>
        <v>10000</v>
      </c>
      <c r="K188" s="66">
        <f t="shared" si="15"/>
        <v>0.60000000000000009</v>
      </c>
    </row>
    <row r="189" spans="1:11">
      <c r="A189" s="5" t="s">
        <v>724</v>
      </c>
      <c r="B189">
        <v>3</v>
      </c>
      <c r="C189">
        <v>0</v>
      </c>
      <c r="D189">
        <v>0</v>
      </c>
      <c r="E189">
        <v>0</v>
      </c>
      <c r="F189">
        <v>0</v>
      </c>
      <c r="H189" s="66">
        <f t="shared" si="12"/>
        <v>0</v>
      </c>
      <c r="I189" s="66">
        <f t="shared" si="13"/>
        <v>0</v>
      </c>
      <c r="J189" s="66">
        <f t="shared" si="14"/>
        <v>0</v>
      </c>
      <c r="K189" s="66">
        <f t="shared" si="15"/>
        <v>0</v>
      </c>
    </row>
    <row r="190" spans="1:11">
      <c r="A190" s="5" t="s">
        <v>725</v>
      </c>
      <c r="B190">
        <v>1</v>
      </c>
      <c r="C190">
        <v>0</v>
      </c>
      <c r="D190">
        <v>0</v>
      </c>
      <c r="E190">
        <v>0</v>
      </c>
      <c r="F190">
        <v>0</v>
      </c>
      <c r="H190" s="66">
        <f t="shared" si="12"/>
        <v>0</v>
      </c>
      <c r="I190" s="66">
        <f t="shared" si="13"/>
        <v>0</v>
      </c>
      <c r="J190" s="66">
        <f t="shared" si="14"/>
        <v>0</v>
      </c>
      <c r="K190" s="66">
        <f t="shared" si="15"/>
        <v>0</v>
      </c>
    </row>
    <row r="191" spans="1:11">
      <c r="A191" s="5" t="s">
        <v>726</v>
      </c>
      <c r="B191">
        <v>3</v>
      </c>
      <c r="C191">
        <v>0</v>
      </c>
      <c r="D191">
        <v>0</v>
      </c>
      <c r="E191">
        <v>0</v>
      </c>
      <c r="F191">
        <v>70</v>
      </c>
      <c r="H191" s="66">
        <f t="shared" si="12"/>
        <v>0</v>
      </c>
      <c r="I191" s="66">
        <f t="shared" si="13"/>
        <v>0</v>
      </c>
      <c r="J191" s="66">
        <f t="shared" si="14"/>
        <v>11666.666666666666</v>
      </c>
      <c r="K191" s="66">
        <f t="shared" si="15"/>
        <v>0</v>
      </c>
    </row>
    <row r="192" spans="1:11">
      <c r="A192" s="5" t="s">
        <v>727</v>
      </c>
      <c r="B192">
        <v>3</v>
      </c>
      <c r="C192">
        <v>0</v>
      </c>
      <c r="D192">
        <v>0</v>
      </c>
      <c r="E192">
        <v>0</v>
      </c>
      <c r="F192">
        <v>0</v>
      </c>
      <c r="H192" s="66">
        <f t="shared" si="12"/>
        <v>0</v>
      </c>
      <c r="I192" s="66">
        <f t="shared" si="13"/>
        <v>0</v>
      </c>
      <c r="J192" s="66">
        <f t="shared" si="14"/>
        <v>0</v>
      </c>
      <c r="K192" s="66">
        <f t="shared" si="15"/>
        <v>0</v>
      </c>
    </row>
    <row r="193" spans="1:11">
      <c r="A193" s="5" t="s">
        <v>728</v>
      </c>
      <c r="B193">
        <v>3</v>
      </c>
      <c r="C193">
        <v>0</v>
      </c>
      <c r="D193">
        <v>0</v>
      </c>
      <c r="E193">
        <v>0</v>
      </c>
      <c r="F193">
        <v>0</v>
      </c>
      <c r="H193" s="66">
        <f t="shared" si="12"/>
        <v>0</v>
      </c>
      <c r="I193" s="66">
        <f t="shared" si="13"/>
        <v>0</v>
      </c>
      <c r="J193" s="66">
        <f t="shared" si="14"/>
        <v>0</v>
      </c>
      <c r="K193" s="66">
        <f t="shared" si="15"/>
        <v>0</v>
      </c>
    </row>
    <row r="194" spans="1:11">
      <c r="A194" s="5" t="s">
        <v>729</v>
      </c>
      <c r="B194">
        <v>1</v>
      </c>
      <c r="C194">
        <v>0</v>
      </c>
      <c r="D194">
        <v>0</v>
      </c>
      <c r="E194">
        <v>0</v>
      </c>
      <c r="F194">
        <v>115</v>
      </c>
      <c r="H194" s="66">
        <f t="shared" si="12"/>
        <v>0</v>
      </c>
      <c r="I194" s="66">
        <f t="shared" si="13"/>
        <v>0</v>
      </c>
      <c r="J194" s="66">
        <f t="shared" si="14"/>
        <v>57500</v>
      </c>
      <c r="K194" s="66">
        <f t="shared" si="15"/>
        <v>0</v>
      </c>
    </row>
    <row r="195" spans="1:11">
      <c r="A195" s="5" t="s">
        <v>730</v>
      </c>
      <c r="B195">
        <v>3</v>
      </c>
      <c r="C195">
        <v>0</v>
      </c>
      <c r="D195">
        <v>0</v>
      </c>
      <c r="E195">
        <v>0</v>
      </c>
      <c r="F195">
        <v>25</v>
      </c>
      <c r="H195" s="66">
        <f t="shared" si="12"/>
        <v>0</v>
      </c>
      <c r="I195" s="66">
        <f t="shared" si="13"/>
        <v>0</v>
      </c>
      <c r="J195" s="66">
        <f t="shared" si="14"/>
        <v>4166.666666666667</v>
      </c>
      <c r="K195" s="66">
        <f t="shared" si="15"/>
        <v>0</v>
      </c>
    </row>
    <row r="196" spans="1:11">
      <c r="A196" s="5" t="s">
        <v>731</v>
      </c>
      <c r="B196">
        <v>5</v>
      </c>
      <c r="C196">
        <v>0</v>
      </c>
      <c r="D196">
        <v>1</v>
      </c>
      <c r="E196">
        <v>0</v>
      </c>
      <c r="F196">
        <v>15</v>
      </c>
      <c r="H196" s="66">
        <f t="shared" si="12"/>
        <v>0</v>
      </c>
      <c r="I196" s="66">
        <f t="shared" si="13"/>
        <v>100</v>
      </c>
      <c r="J196" s="66">
        <f t="shared" si="14"/>
        <v>1500</v>
      </c>
      <c r="K196" s="66">
        <f t="shared" si="15"/>
        <v>0</v>
      </c>
    </row>
    <row r="197" spans="1:11" ht="15" thickBot="1">
      <c r="A197" s="5" t="s">
        <v>732</v>
      </c>
      <c r="B197">
        <v>5</v>
      </c>
      <c r="C197">
        <v>0</v>
      </c>
      <c r="D197">
        <v>0</v>
      </c>
      <c r="E197">
        <v>0</v>
      </c>
      <c r="F197">
        <v>0</v>
      </c>
      <c r="H197" s="66">
        <f t="shared" si="12"/>
        <v>0</v>
      </c>
      <c r="I197" s="66">
        <f t="shared" si="13"/>
        <v>0</v>
      </c>
      <c r="J197" s="66">
        <f t="shared" si="14"/>
        <v>0</v>
      </c>
      <c r="K197" s="66">
        <f t="shared" si="15"/>
        <v>0</v>
      </c>
    </row>
    <row r="198" spans="1:11" ht="15" thickBot="1">
      <c r="A198" s="8" t="s">
        <v>733</v>
      </c>
      <c r="H198" s="66"/>
      <c r="I198" s="66"/>
      <c r="J198" s="66"/>
      <c r="K198" s="66"/>
    </row>
    <row r="199" spans="1:11">
      <c r="A199" s="5" t="s">
        <v>734</v>
      </c>
      <c r="B199">
        <v>40</v>
      </c>
      <c r="C199">
        <v>0</v>
      </c>
      <c r="D199">
        <v>2</v>
      </c>
      <c r="E199">
        <v>2</v>
      </c>
      <c r="F199">
        <v>200</v>
      </c>
      <c r="H199" s="66">
        <f t="shared" si="12"/>
        <v>0</v>
      </c>
      <c r="I199" s="66">
        <f t="shared" si="13"/>
        <v>25</v>
      </c>
      <c r="J199" s="66">
        <f t="shared" si="14"/>
        <v>2500</v>
      </c>
      <c r="K199" s="66">
        <f t="shared" si="15"/>
        <v>45</v>
      </c>
    </row>
    <row r="200" spans="1:11">
      <c r="A200" s="5" t="s">
        <v>735</v>
      </c>
      <c r="B200">
        <v>50</v>
      </c>
      <c r="C200">
        <v>0</v>
      </c>
      <c r="D200">
        <v>3</v>
      </c>
      <c r="E200">
        <v>3</v>
      </c>
      <c r="F200">
        <v>90</v>
      </c>
      <c r="H200" s="66">
        <f t="shared" si="12"/>
        <v>0</v>
      </c>
      <c r="I200" s="66">
        <f t="shared" si="13"/>
        <v>30</v>
      </c>
      <c r="J200" s="66">
        <f t="shared" si="14"/>
        <v>900</v>
      </c>
      <c r="K200" s="66">
        <f t="shared" si="15"/>
        <v>54</v>
      </c>
    </row>
    <row r="201" spans="1:11">
      <c r="A201" s="5" t="s">
        <v>736</v>
      </c>
      <c r="B201">
        <v>40</v>
      </c>
      <c r="C201">
        <v>0</v>
      </c>
      <c r="D201">
        <v>3</v>
      </c>
      <c r="E201">
        <v>2</v>
      </c>
      <c r="F201">
        <v>100</v>
      </c>
      <c r="H201" s="66">
        <f t="shared" si="12"/>
        <v>0</v>
      </c>
      <c r="I201" s="66">
        <f t="shared" si="13"/>
        <v>37.5</v>
      </c>
      <c r="J201" s="66">
        <f t="shared" si="14"/>
        <v>1250</v>
      </c>
      <c r="K201" s="66">
        <f t="shared" si="15"/>
        <v>45</v>
      </c>
    </row>
    <row r="202" spans="1:11">
      <c r="A202" s="5" t="s">
        <v>737</v>
      </c>
      <c r="B202">
        <v>60</v>
      </c>
      <c r="C202">
        <v>0</v>
      </c>
      <c r="D202">
        <v>4</v>
      </c>
      <c r="E202">
        <v>3</v>
      </c>
      <c r="F202">
        <v>100</v>
      </c>
      <c r="H202" s="66">
        <f t="shared" si="12"/>
        <v>0</v>
      </c>
      <c r="I202" s="66">
        <f t="shared" si="13"/>
        <v>33.333333333333336</v>
      </c>
      <c r="J202" s="66">
        <f t="shared" si="14"/>
        <v>833.33333333333337</v>
      </c>
      <c r="K202" s="66">
        <f t="shared" si="15"/>
        <v>45</v>
      </c>
    </row>
    <row r="203" spans="1:11">
      <c r="A203" s="5" t="s">
        <v>738</v>
      </c>
      <c r="B203">
        <v>50</v>
      </c>
      <c r="C203">
        <v>0</v>
      </c>
      <c r="D203">
        <v>3</v>
      </c>
      <c r="E203">
        <v>2.5</v>
      </c>
      <c r="F203">
        <v>140</v>
      </c>
      <c r="H203" s="66">
        <f t="shared" si="12"/>
        <v>0</v>
      </c>
      <c r="I203" s="66">
        <f t="shared" si="13"/>
        <v>30</v>
      </c>
      <c r="J203" s="66">
        <f t="shared" si="14"/>
        <v>1400</v>
      </c>
      <c r="K203" s="66">
        <f t="shared" si="15"/>
        <v>45</v>
      </c>
    </row>
    <row r="204" spans="1:11">
      <c r="A204" s="5" t="s">
        <v>739</v>
      </c>
      <c r="B204">
        <v>50</v>
      </c>
      <c r="C204">
        <v>0</v>
      </c>
      <c r="D204">
        <v>4</v>
      </c>
      <c r="E204">
        <v>2</v>
      </c>
      <c r="F204">
        <v>125</v>
      </c>
      <c r="H204" s="66">
        <f t="shared" si="12"/>
        <v>0</v>
      </c>
      <c r="I204" s="66">
        <f t="shared" si="13"/>
        <v>40</v>
      </c>
      <c r="J204" s="66">
        <f t="shared" si="14"/>
        <v>1250</v>
      </c>
      <c r="K204" s="66">
        <f t="shared" si="15"/>
        <v>36</v>
      </c>
    </row>
    <row r="205" spans="1:11" ht="15" thickBot="1">
      <c r="A205" s="5" t="s">
        <v>740</v>
      </c>
      <c r="B205">
        <v>50</v>
      </c>
      <c r="C205">
        <v>0</v>
      </c>
      <c r="D205">
        <v>4</v>
      </c>
      <c r="E205">
        <v>2.5</v>
      </c>
      <c r="F205">
        <v>30</v>
      </c>
      <c r="H205" s="66">
        <f t="shared" si="12"/>
        <v>0</v>
      </c>
      <c r="I205" s="66">
        <f t="shared" si="13"/>
        <v>40</v>
      </c>
      <c r="J205" s="66">
        <f t="shared" si="14"/>
        <v>300</v>
      </c>
      <c r="K205" s="66">
        <f t="shared" si="15"/>
        <v>45</v>
      </c>
    </row>
    <row r="206" spans="1:11" ht="15" thickBot="1">
      <c r="A206" s="8" t="s">
        <v>741</v>
      </c>
      <c r="H206" s="66"/>
      <c r="I206" s="66"/>
      <c r="J206" s="66"/>
      <c r="K206" s="66"/>
    </row>
    <row r="207" spans="1:11">
      <c r="A207" s="5" t="s">
        <v>742</v>
      </c>
      <c r="B207">
        <v>90</v>
      </c>
      <c r="C207">
        <v>0</v>
      </c>
      <c r="D207">
        <v>15</v>
      </c>
      <c r="E207">
        <v>0.5</v>
      </c>
      <c r="F207">
        <v>330</v>
      </c>
      <c r="H207" s="66">
        <f t="shared" ref="H207:H269" si="16">C207/B207*500</f>
        <v>0</v>
      </c>
      <c r="I207" s="66">
        <f t="shared" ref="I207:I269" si="17">D207/B207*500</f>
        <v>83.333333333333329</v>
      </c>
      <c r="J207" s="66">
        <f t="shared" ref="J207:J269" si="18">F207/B207*500</f>
        <v>1833.3333333333333</v>
      </c>
      <c r="K207" s="66">
        <f t="shared" ref="K207:K269" si="19">(E207*9)/B207*100</f>
        <v>5</v>
      </c>
    </row>
    <row r="208" spans="1:11">
      <c r="A208" s="5" t="s">
        <v>743</v>
      </c>
      <c r="B208">
        <v>80</v>
      </c>
      <c r="C208">
        <v>0</v>
      </c>
      <c r="D208">
        <v>16</v>
      </c>
      <c r="E208">
        <v>0.5</v>
      </c>
      <c r="F208">
        <v>210</v>
      </c>
      <c r="H208" s="66">
        <f t="shared" si="16"/>
        <v>0</v>
      </c>
      <c r="I208" s="66">
        <f t="shared" si="17"/>
        <v>100</v>
      </c>
      <c r="J208" s="66">
        <f t="shared" si="18"/>
        <v>1312.5</v>
      </c>
      <c r="K208" s="66">
        <f t="shared" si="19"/>
        <v>5.625</v>
      </c>
    </row>
    <row r="209" spans="1:11">
      <c r="A209" s="5" t="s">
        <v>744</v>
      </c>
      <c r="B209">
        <v>140</v>
      </c>
      <c r="C209">
        <v>0</v>
      </c>
      <c r="D209">
        <v>10</v>
      </c>
      <c r="E209">
        <v>3.5</v>
      </c>
      <c r="F209">
        <v>830</v>
      </c>
      <c r="H209" s="66">
        <f t="shared" si="16"/>
        <v>0</v>
      </c>
      <c r="I209" s="66">
        <f t="shared" si="17"/>
        <v>35.714285714285715</v>
      </c>
      <c r="J209" s="66">
        <f t="shared" si="18"/>
        <v>2964.2857142857142</v>
      </c>
      <c r="K209" s="66">
        <f t="shared" si="19"/>
        <v>22.5</v>
      </c>
    </row>
    <row r="210" spans="1:11">
      <c r="A210" s="5" t="s">
        <v>745</v>
      </c>
      <c r="B210">
        <v>110</v>
      </c>
      <c r="C210">
        <v>1</v>
      </c>
      <c r="D210">
        <v>9</v>
      </c>
      <c r="E210">
        <v>2</v>
      </c>
      <c r="F210">
        <v>380</v>
      </c>
      <c r="H210" s="66">
        <f t="shared" si="16"/>
        <v>4.545454545454545</v>
      </c>
      <c r="I210" s="66">
        <f t="shared" si="17"/>
        <v>40.909090909090907</v>
      </c>
      <c r="J210" s="66">
        <f t="shared" si="18"/>
        <v>1727.2727272727273</v>
      </c>
      <c r="K210" s="66">
        <f t="shared" si="19"/>
        <v>16.363636363636363</v>
      </c>
    </row>
    <row r="211" spans="1:11">
      <c r="A211" s="5" t="s">
        <v>746</v>
      </c>
      <c r="B211">
        <v>70</v>
      </c>
      <c r="C211">
        <v>0</v>
      </c>
      <c r="D211">
        <v>9</v>
      </c>
      <c r="E211">
        <v>0</v>
      </c>
      <c r="F211">
        <v>430</v>
      </c>
      <c r="H211" s="66">
        <f t="shared" si="16"/>
        <v>0</v>
      </c>
      <c r="I211" s="66">
        <f t="shared" si="17"/>
        <v>64.285714285714278</v>
      </c>
      <c r="J211" s="66">
        <f t="shared" si="18"/>
        <v>3071.4285714285716</v>
      </c>
      <c r="K211" s="66">
        <f t="shared" si="19"/>
        <v>0</v>
      </c>
    </row>
    <row r="212" spans="1:11">
      <c r="A212" s="5" t="s">
        <v>747</v>
      </c>
      <c r="B212">
        <v>60</v>
      </c>
      <c r="C212">
        <v>0</v>
      </c>
      <c r="D212">
        <v>9</v>
      </c>
      <c r="E212">
        <v>0.5</v>
      </c>
      <c r="F212">
        <v>520</v>
      </c>
      <c r="H212" s="66">
        <f t="shared" si="16"/>
        <v>0</v>
      </c>
      <c r="I212" s="66">
        <f t="shared" si="17"/>
        <v>75</v>
      </c>
      <c r="J212" s="66">
        <f t="shared" si="18"/>
        <v>4333.333333333333</v>
      </c>
      <c r="K212" s="66">
        <f t="shared" si="19"/>
        <v>7.5</v>
      </c>
    </row>
    <row r="213" spans="1:11">
      <c r="A213" s="5" t="s">
        <v>748</v>
      </c>
      <c r="B213">
        <v>180</v>
      </c>
      <c r="C213">
        <v>0</v>
      </c>
      <c r="D213">
        <v>11</v>
      </c>
      <c r="E213">
        <v>5</v>
      </c>
      <c r="F213">
        <v>990</v>
      </c>
      <c r="H213" s="66">
        <f t="shared" si="16"/>
        <v>0</v>
      </c>
      <c r="I213" s="66">
        <f t="shared" si="17"/>
        <v>30.555555555555554</v>
      </c>
      <c r="J213" s="66">
        <f t="shared" si="18"/>
        <v>2750</v>
      </c>
      <c r="K213" s="66">
        <f t="shared" si="19"/>
        <v>25</v>
      </c>
    </row>
    <row r="214" spans="1:11">
      <c r="A214" s="5" t="s">
        <v>749</v>
      </c>
      <c r="B214">
        <v>260</v>
      </c>
      <c r="C214">
        <v>3</v>
      </c>
      <c r="D214">
        <v>13</v>
      </c>
      <c r="E214">
        <v>6</v>
      </c>
      <c r="F214">
        <v>640</v>
      </c>
      <c r="H214" s="66">
        <f t="shared" si="16"/>
        <v>5.7692307692307692</v>
      </c>
      <c r="I214" s="66">
        <f t="shared" si="17"/>
        <v>25</v>
      </c>
      <c r="J214" s="66">
        <f t="shared" si="18"/>
        <v>1230.7692307692309</v>
      </c>
      <c r="K214" s="66">
        <f t="shared" si="19"/>
        <v>20.76923076923077</v>
      </c>
    </row>
    <row r="215" spans="1:11">
      <c r="A215" s="5" t="s">
        <v>922</v>
      </c>
      <c r="B215">
        <v>90</v>
      </c>
      <c r="C215">
        <v>0</v>
      </c>
      <c r="D215">
        <v>16</v>
      </c>
      <c r="E215">
        <v>1</v>
      </c>
      <c r="F215">
        <v>390</v>
      </c>
      <c r="H215" s="66">
        <f t="shared" si="16"/>
        <v>0</v>
      </c>
      <c r="I215" s="66">
        <f t="shared" si="17"/>
        <v>88.888888888888886</v>
      </c>
      <c r="J215" s="66">
        <f t="shared" si="18"/>
        <v>2166.6666666666665</v>
      </c>
      <c r="K215" s="66">
        <f t="shared" si="19"/>
        <v>10</v>
      </c>
    </row>
    <row r="216" spans="1:11">
      <c r="A216" s="5" t="s">
        <v>750</v>
      </c>
      <c r="B216">
        <v>140</v>
      </c>
      <c r="C216">
        <v>0</v>
      </c>
      <c r="D216">
        <v>7</v>
      </c>
      <c r="E216">
        <v>9</v>
      </c>
      <c r="F216">
        <v>520</v>
      </c>
      <c r="H216" s="66">
        <f t="shared" si="16"/>
        <v>0</v>
      </c>
      <c r="I216" s="66">
        <f t="shared" si="17"/>
        <v>25</v>
      </c>
      <c r="J216" s="66">
        <f t="shared" si="18"/>
        <v>1857.1428571428571</v>
      </c>
      <c r="K216" s="66">
        <f t="shared" si="19"/>
        <v>57.857142857142861</v>
      </c>
    </row>
    <row r="217" spans="1:11">
      <c r="A217" s="5" t="s">
        <v>751</v>
      </c>
      <c r="B217">
        <v>190</v>
      </c>
      <c r="C217">
        <v>0</v>
      </c>
      <c r="D217">
        <v>5</v>
      </c>
      <c r="E217">
        <v>2.5</v>
      </c>
      <c r="F217">
        <v>430</v>
      </c>
      <c r="H217" s="66">
        <f t="shared" si="16"/>
        <v>0</v>
      </c>
      <c r="I217" s="66">
        <f t="shared" si="17"/>
        <v>13.157894736842104</v>
      </c>
      <c r="J217" s="66">
        <f t="shared" si="18"/>
        <v>1131.578947368421</v>
      </c>
      <c r="K217" s="66">
        <f t="shared" si="19"/>
        <v>11.842105263157894</v>
      </c>
    </row>
    <row r="218" spans="1:11">
      <c r="A218" s="5" t="s">
        <v>752</v>
      </c>
      <c r="B218">
        <v>110</v>
      </c>
      <c r="C218">
        <v>0</v>
      </c>
      <c r="D218">
        <v>15</v>
      </c>
      <c r="E218">
        <v>1.5</v>
      </c>
      <c r="F218">
        <v>550</v>
      </c>
      <c r="H218" s="66">
        <f t="shared" si="16"/>
        <v>0</v>
      </c>
      <c r="I218" s="66">
        <f t="shared" si="17"/>
        <v>68.181818181818173</v>
      </c>
      <c r="J218" s="66">
        <f t="shared" si="18"/>
        <v>2500</v>
      </c>
      <c r="K218" s="66">
        <f t="shared" si="19"/>
        <v>12.272727272727273</v>
      </c>
    </row>
    <row r="219" spans="1:11">
      <c r="A219" s="5" t="s">
        <v>753</v>
      </c>
      <c r="B219">
        <v>90</v>
      </c>
      <c r="C219">
        <v>0</v>
      </c>
      <c r="D219">
        <v>15</v>
      </c>
      <c r="E219">
        <v>1</v>
      </c>
      <c r="F219">
        <v>570</v>
      </c>
      <c r="H219" s="66">
        <f t="shared" si="16"/>
        <v>0</v>
      </c>
      <c r="I219" s="66">
        <f t="shared" si="17"/>
        <v>83.333333333333329</v>
      </c>
      <c r="J219" s="66">
        <f t="shared" si="18"/>
        <v>3166.6666666666665</v>
      </c>
      <c r="K219" s="66">
        <f t="shared" si="19"/>
        <v>10</v>
      </c>
    </row>
    <row r="220" spans="1:11">
      <c r="A220" s="5" t="s">
        <v>754</v>
      </c>
      <c r="B220">
        <v>260</v>
      </c>
      <c r="C220">
        <v>0</v>
      </c>
      <c r="D220">
        <v>10</v>
      </c>
      <c r="E220">
        <v>4</v>
      </c>
      <c r="F220">
        <v>310</v>
      </c>
      <c r="H220" s="66">
        <f t="shared" si="16"/>
        <v>0</v>
      </c>
      <c r="I220" s="66">
        <f t="shared" si="17"/>
        <v>19.230769230769234</v>
      </c>
      <c r="J220" s="66">
        <f t="shared" si="18"/>
        <v>596.15384615384619</v>
      </c>
      <c r="K220" s="66">
        <f t="shared" si="19"/>
        <v>13.846153846153847</v>
      </c>
    </row>
    <row r="221" spans="1:11">
      <c r="A221" s="5" t="s">
        <v>923</v>
      </c>
      <c r="B221">
        <v>50</v>
      </c>
      <c r="C221">
        <v>0</v>
      </c>
      <c r="D221">
        <v>9</v>
      </c>
      <c r="E221">
        <v>0</v>
      </c>
      <c r="F221">
        <v>500</v>
      </c>
      <c r="H221" s="66">
        <f t="shared" si="16"/>
        <v>0</v>
      </c>
      <c r="I221" s="66">
        <f t="shared" si="17"/>
        <v>90</v>
      </c>
      <c r="J221" s="66">
        <f t="shared" si="18"/>
        <v>5000</v>
      </c>
      <c r="K221" s="66">
        <f t="shared" si="19"/>
        <v>0</v>
      </c>
    </row>
    <row r="222" spans="1:11" ht="15" thickBot="1">
      <c r="A222" s="5" t="s">
        <v>755</v>
      </c>
      <c r="B222">
        <v>160</v>
      </c>
      <c r="C222">
        <v>3</v>
      </c>
      <c r="D222">
        <v>15</v>
      </c>
      <c r="E222">
        <v>0.5</v>
      </c>
      <c r="F222">
        <v>520</v>
      </c>
      <c r="H222" s="66">
        <f t="shared" si="16"/>
        <v>9.375</v>
      </c>
      <c r="I222" s="66">
        <f t="shared" si="17"/>
        <v>46.875</v>
      </c>
      <c r="J222" s="66">
        <f t="shared" si="18"/>
        <v>1625</v>
      </c>
      <c r="K222" s="66">
        <f t="shared" si="19"/>
        <v>2.8125</v>
      </c>
    </row>
    <row r="223" spans="1:11" ht="15" thickBot="1">
      <c r="A223" s="8" t="s">
        <v>756</v>
      </c>
      <c r="H223" s="66"/>
      <c r="I223" s="66"/>
      <c r="J223" s="66"/>
      <c r="K223" s="66"/>
    </row>
    <row r="224" spans="1:11" ht="15" thickBot="1">
      <c r="A224" s="8" t="s">
        <v>757</v>
      </c>
      <c r="H224" s="66"/>
      <c r="I224" s="66"/>
      <c r="J224" s="66"/>
      <c r="K224" s="66"/>
    </row>
    <row r="225" spans="1:11">
      <c r="A225" s="5" t="s">
        <v>758</v>
      </c>
      <c r="B225">
        <v>220</v>
      </c>
      <c r="C225">
        <v>1</v>
      </c>
      <c r="D225">
        <v>2</v>
      </c>
      <c r="E225">
        <v>5</v>
      </c>
      <c r="F225">
        <v>130</v>
      </c>
      <c r="H225" s="66">
        <f t="shared" si="16"/>
        <v>2.2727272727272725</v>
      </c>
      <c r="I225" s="66">
        <f t="shared" si="17"/>
        <v>4.545454545454545</v>
      </c>
      <c r="J225" s="66">
        <f t="shared" si="18"/>
        <v>295.4545454545455</v>
      </c>
      <c r="K225" s="66">
        <f t="shared" si="19"/>
        <v>20.454545454545457</v>
      </c>
    </row>
    <row r="226" spans="1:11">
      <c r="A226" s="5" t="s">
        <v>759</v>
      </c>
      <c r="B226">
        <v>220</v>
      </c>
      <c r="C226">
        <v>0.5</v>
      </c>
      <c r="D226">
        <v>2</v>
      </c>
      <c r="E226">
        <v>5</v>
      </c>
      <c r="F226">
        <v>100</v>
      </c>
      <c r="H226" s="66">
        <f t="shared" si="16"/>
        <v>1.1363636363636362</v>
      </c>
      <c r="I226" s="66">
        <f t="shared" si="17"/>
        <v>4.545454545454545</v>
      </c>
      <c r="J226" s="66">
        <f t="shared" si="18"/>
        <v>227.27272727272725</v>
      </c>
      <c r="K226" s="66">
        <f t="shared" si="19"/>
        <v>20.454545454545457</v>
      </c>
    </row>
    <row r="227" spans="1:11">
      <c r="A227" s="5" t="s">
        <v>760</v>
      </c>
      <c r="B227">
        <v>210</v>
      </c>
      <c r="C227">
        <v>1</v>
      </c>
      <c r="D227">
        <v>2</v>
      </c>
      <c r="E227">
        <v>5</v>
      </c>
      <c r="F227">
        <v>130</v>
      </c>
      <c r="H227" s="66">
        <f t="shared" si="16"/>
        <v>2.3809523809523814</v>
      </c>
      <c r="I227" s="66">
        <f t="shared" si="17"/>
        <v>4.7619047619047628</v>
      </c>
      <c r="J227" s="66">
        <f t="shared" si="18"/>
        <v>309.52380952380952</v>
      </c>
      <c r="K227" s="66">
        <f t="shared" si="19"/>
        <v>21.428571428571427</v>
      </c>
    </row>
    <row r="228" spans="1:11">
      <c r="A228" s="5" t="s">
        <v>761</v>
      </c>
      <c r="B228">
        <v>210</v>
      </c>
      <c r="C228">
        <v>0.5</v>
      </c>
      <c r="D228">
        <v>2</v>
      </c>
      <c r="E228">
        <v>5</v>
      </c>
      <c r="F228">
        <v>100</v>
      </c>
      <c r="H228" s="66">
        <f t="shared" si="16"/>
        <v>1.1904761904761907</v>
      </c>
      <c r="I228" s="66">
        <f t="shared" si="17"/>
        <v>4.7619047619047628</v>
      </c>
      <c r="J228" s="66">
        <f t="shared" si="18"/>
        <v>238.09523809523807</v>
      </c>
      <c r="K228" s="66">
        <f t="shared" si="19"/>
        <v>21.428571428571427</v>
      </c>
    </row>
    <row r="229" spans="1:11">
      <c r="A229" s="5" t="s">
        <v>1193</v>
      </c>
      <c r="B229">
        <v>200</v>
      </c>
      <c r="C229">
        <v>1</v>
      </c>
      <c r="D229">
        <v>3</v>
      </c>
      <c r="E229">
        <v>4</v>
      </c>
      <c r="F229">
        <v>130</v>
      </c>
      <c r="H229" s="66">
        <f t="shared" si="16"/>
        <v>2.5</v>
      </c>
      <c r="I229" s="66">
        <f t="shared" si="17"/>
        <v>7.5</v>
      </c>
      <c r="J229" s="66">
        <f t="shared" si="18"/>
        <v>325</v>
      </c>
      <c r="K229" s="66">
        <f t="shared" si="19"/>
        <v>18</v>
      </c>
    </row>
    <row r="230" spans="1:11">
      <c r="A230" s="5" t="s">
        <v>762</v>
      </c>
      <c r="B230">
        <v>220</v>
      </c>
      <c r="C230">
        <v>1</v>
      </c>
      <c r="D230">
        <v>4</v>
      </c>
      <c r="E230">
        <v>5</v>
      </c>
      <c r="F230">
        <v>130</v>
      </c>
      <c r="H230" s="66">
        <f t="shared" si="16"/>
        <v>2.2727272727272725</v>
      </c>
      <c r="I230" s="66">
        <f t="shared" si="17"/>
        <v>9.0909090909090899</v>
      </c>
      <c r="J230" s="66">
        <f t="shared" si="18"/>
        <v>295.4545454545455</v>
      </c>
      <c r="K230" s="66">
        <f t="shared" si="19"/>
        <v>20.454545454545457</v>
      </c>
    </row>
    <row r="231" spans="1:11">
      <c r="A231" s="5" t="s">
        <v>763</v>
      </c>
      <c r="B231">
        <v>200</v>
      </c>
      <c r="C231">
        <v>0</v>
      </c>
      <c r="D231">
        <v>2</v>
      </c>
      <c r="E231">
        <v>4.5</v>
      </c>
      <c r="F231">
        <v>120</v>
      </c>
      <c r="H231" s="66">
        <f t="shared" si="16"/>
        <v>0</v>
      </c>
      <c r="I231" s="66">
        <f t="shared" si="17"/>
        <v>5</v>
      </c>
      <c r="J231" s="66">
        <f t="shared" si="18"/>
        <v>300</v>
      </c>
      <c r="K231" s="66">
        <f t="shared" si="19"/>
        <v>20.25</v>
      </c>
    </row>
    <row r="232" spans="1:11">
      <c r="A232" s="5" t="s">
        <v>764</v>
      </c>
      <c r="B232">
        <v>220</v>
      </c>
      <c r="C232">
        <v>0.5</v>
      </c>
      <c r="D232">
        <v>2</v>
      </c>
      <c r="E232">
        <v>6</v>
      </c>
      <c r="F232">
        <v>130</v>
      </c>
      <c r="H232" s="66">
        <f t="shared" si="16"/>
        <v>1.1363636363636362</v>
      </c>
      <c r="I232" s="66">
        <f t="shared" si="17"/>
        <v>4.545454545454545</v>
      </c>
      <c r="J232" s="66">
        <f t="shared" si="18"/>
        <v>295.4545454545455</v>
      </c>
      <c r="K232" s="66">
        <f t="shared" si="19"/>
        <v>24.545454545454547</v>
      </c>
    </row>
    <row r="233" spans="1:11">
      <c r="A233" s="5" t="s">
        <v>765</v>
      </c>
      <c r="B233">
        <v>220</v>
      </c>
      <c r="C233">
        <v>0.5</v>
      </c>
      <c r="D233">
        <v>2</v>
      </c>
      <c r="E233">
        <v>5</v>
      </c>
      <c r="F233">
        <v>130</v>
      </c>
      <c r="H233" s="66">
        <f t="shared" si="16"/>
        <v>1.1363636363636362</v>
      </c>
      <c r="I233" s="66">
        <f t="shared" si="17"/>
        <v>4.545454545454545</v>
      </c>
      <c r="J233" s="66">
        <f t="shared" si="18"/>
        <v>295.4545454545455</v>
      </c>
      <c r="K233" s="66">
        <f t="shared" si="19"/>
        <v>20.454545454545457</v>
      </c>
    </row>
    <row r="234" spans="1:11">
      <c r="A234" s="5" t="s">
        <v>766</v>
      </c>
      <c r="B234">
        <v>250</v>
      </c>
      <c r="C234">
        <v>1</v>
      </c>
      <c r="D234">
        <v>0</v>
      </c>
      <c r="E234">
        <v>2</v>
      </c>
      <c r="F234">
        <v>290</v>
      </c>
      <c r="H234" s="66">
        <f t="shared" si="16"/>
        <v>2</v>
      </c>
      <c r="I234" s="66">
        <f t="shared" si="17"/>
        <v>0</v>
      </c>
      <c r="J234" s="66">
        <f t="shared" si="18"/>
        <v>580</v>
      </c>
      <c r="K234" s="66">
        <f t="shared" si="19"/>
        <v>7.1999999999999993</v>
      </c>
    </row>
    <row r="235" spans="1:11">
      <c r="A235" s="5" t="s">
        <v>767</v>
      </c>
      <c r="B235">
        <v>35</v>
      </c>
      <c r="C235">
        <v>2</v>
      </c>
      <c r="D235">
        <v>0</v>
      </c>
      <c r="E235">
        <v>0</v>
      </c>
      <c r="F235">
        <v>0</v>
      </c>
      <c r="H235" s="66">
        <f t="shared" si="16"/>
        <v>28.571428571428569</v>
      </c>
      <c r="I235" s="66">
        <f t="shared" si="17"/>
        <v>0</v>
      </c>
      <c r="J235" s="66">
        <f t="shared" si="18"/>
        <v>0</v>
      </c>
      <c r="K235" s="66">
        <f t="shared" si="19"/>
        <v>0</v>
      </c>
    </row>
    <row r="236" spans="1:11">
      <c r="A236" s="5" t="s">
        <v>768</v>
      </c>
      <c r="B236">
        <v>80</v>
      </c>
      <c r="C236">
        <v>0</v>
      </c>
      <c r="D236">
        <v>5</v>
      </c>
      <c r="E236">
        <v>0</v>
      </c>
      <c r="F236">
        <v>80</v>
      </c>
      <c r="H236" s="66">
        <f t="shared" si="16"/>
        <v>0</v>
      </c>
      <c r="I236" s="66">
        <f t="shared" si="17"/>
        <v>31.25</v>
      </c>
      <c r="J236" s="66">
        <f t="shared" si="18"/>
        <v>500</v>
      </c>
      <c r="K236" s="66">
        <f t="shared" si="19"/>
        <v>0</v>
      </c>
    </row>
    <row r="237" spans="1:11">
      <c r="A237" s="5" t="s">
        <v>677</v>
      </c>
      <c r="B237">
        <v>160</v>
      </c>
      <c r="C237">
        <v>2</v>
      </c>
      <c r="D237">
        <v>6</v>
      </c>
      <c r="E237">
        <v>1.004</v>
      </c>
      <c r="F237">
        <v>75</v>
      </c>
      <c r="H237" s="66">
        <f t="shared" si="16"/>
        <v>6.25</v>
      </c>
      <c r="I237" s="66">
        <f t="shared" si="17"/>
        <v>18.75</v>
      </c>
      <c r="J237" s="66">
        <f t="shared" si="18"/>
        <v>234.375</v>
      </c>
      <c r="K237" s="66">
        <f t="shared" si="19"/>
        <v>5.6475</v>
      </c>
    </row>
    <row r="238" spans="1:11" ht="15" thickBot="1">
      <c r="A238" s="5" t="s">
        <v>678</v>
      </c>
      <c r="B238">
        <v>130</v>
      </c>
      <c r="C238">
        <v>1</v>
      </c>
      <c r="D238">
        <v>5</v>
      </c>
      <c r="E238">
        <v>1</v>
      </c>
      <c r="F238">
        <v>70</v>
      </c>
      <c r="H238" s="66">
        <f t="shared" si="16"/>
        <v>3.8461538461538463</v>
      </c>
      <c r="I238" s="66">
        <f t="shared" si="17"/>
        <v>19.230769230769234</v>
      </c>
      <c r="J238" s="66">
        <f t="shared" si="18"/>
        <v>269.23076923076923</v>
      </c>
      <c r="K238" s="66">
        <f t="shared" si="19"/>
        <v>6.9230769230769234</v>
      </c>
    </row>
    <row r="239" spans="1:11" ht="15" thickBot="1">
      <c r="A239" s="8" t="s">
        <v>679</v>
      </c>
      <c r="H239" s="66"/>
      <c r="I239" s="66"/>
      <c r="J239" s="66"/>
      <c r="K239" s="66"/>
    </row>
    <row r="240" spans="1:11">
      <c r="A240" s="5" t="s">
        <v>680</v>
      </c>
      <c r="B240">
        <v>130</v>
      </c>
      <c r="C240">
        <v>2</v>
      </c>
      <c r="D240">
        <v>2</v>
      </c>
      <c r="E240">
        <v>0</v>
      </c>
      <c r="F240">
        <v>200</v>
      </c>
      <c r="H240" s="66">
        <f t="shared" si="16"/>
        <v>7.6923076923076925</v>
      </c>
      <c r="I240" s="66">
        <f t="shared" si="17"/>
        <v>7.6923076923076925</v>
      </c>
      <c r="J240" s="66">
        <f t="shared" si="18"/>
        <v>769.23076923076928</v>
      </c>
      <c r="K240" s="66">
        <f t="shared" si="19"/>
        <v>0</v>
      </c>
    </row>
    <row r="241" spans="1:11">
      <c r="A241" s="5" t="s">
        <v>681</v>
      </c>
      <c r="B241">
        <v>140</v>
      </c>
      <c r="C241">
        <v>2</v>
      </c>
      <c r="D241">
        <v>3</v>
      </c>
      <c r="E241">
        <v>0.5</v>
      </c>
      <c r="F241">
        <v>240</v>
      </c>
      <c r="H241" s="66">
        <f t="shared" si="16"/>
        <v>7.1428571428571423</v>
      </c>
      <c r="I241" s="66">
        <f t="shared" si="17"/>
        <v>10.714285714285714</v>
      </c>
      <c r="J241" s="66">
        <f t="shared" si="18"/>
        <v>857.14285714285711</v>
      </c>
      <c r="K241" s="66">
        <f t="shared" si="19"/>
        <v>3.214285714285714</v>
      </c>
    </row>
    <row r="242" spans="1:11">
      <c r="A242" s="5" t="s">
        <v>682</v>
      </c>
      <c r="B242">
        <v>250</v>
      </c>
      <c r="C242">
        <v>2</v>
      </c>
      <c r="D242">
        <v>4</v>
      </c>
      <c r="E242">
        <v>2.5</v>
      </c>
      <c r="F242">
        <v>310</v>
      </c>
      <c r="H242" s="66">
        <f t="shared" si="16"/>
        <v>4</v>
      </c>
      <c r="I242" s="66">
        <f t="shared" si="17"/>
        <v>8</v>
      </c>
      <c r="J242" s="66">
        <f t="shared" si="18"/>
        <v>620</v>
      </c>
      <c r="K242" s="66">
        <f t="shared" si="19"/>
        <v>9</v>
      </c>
    </row>
    <row r="243" spans="1:11">
      <c r="A243" s="5" t="s">
        <v>683</v>
      </c>
      <c r="B243">
        <v>230</v>
      </c>
      <c r="C243">
        <v>2</v>
      </c>
      <c r="D243">
        <v>3</v>
      </c>
      <c r="E243">
        <v>1.5</v>
      </c>
      <c r="F243">
        <v>270</v>
      </c>
      <c r="H243" s="66">
        <f t="shared" si="16"/>
        <v>4.3478260869565215</v>
      </c>
      <c r="I243" s="66">
        <f t="shared" si="17"/>
        <v>6.5217391304347823</v>
      </c>
      <c r="J243" s="66">
        <f t="shared" si="18"/>
        <v>586.95652173913049</v>
      </c>
      <c r="K243" s="66">
        <f t="shared" si="19"/>
        <v>5.8695652173913047</v>
      </c>
    </row>
    <row r="244" spans="1:11">
      <c r="A244" s="5" t="s">
        <v>684</v>
      </c>
      <c r="B244">
        <v>210</v>
      </c>
      <c r="C244">
        <v>3</v>
      </c>
      <c r="D244">
        <v>4</v>
      </c>
      <c r="E244">
        <v>1.5</v>
      </c>
      <c r="F244">
        <v>240</v>
      </c>
      <c r="H244" s="66">
        <f t="shared" si="16"/>
        <v>7.1428571428571423</v>
      </c>
      <c r="I244" s="66">
        <f t="shared" si="17"/>
        <v>9.5238095238095255</v>
      </c>
      <c r="J244" s="66">
        <f t="shared" si="18"/>
        <v>571.42857142857144</v>
      </c>
      <c r="K244" s="66">
        <f t="shared" si="19"/>
        <v>6.4285714285714279</v>
      </c>
    </row>
    <row r="245" spans="1:11" ht="15" thickBot="1">
      <c r="A245" s="5"/>
      <c r="H245" s="66"/>
      <c r="I245" s="66"/>
      <c r="J245" s="66"/>
      <c r="K245" s="66"/>
    </row>
    <row r="246" spans="1:11" ht="15" thickBot="1">
      <c r="A246" s="8" t="s">
        <v>1824</v>
      </c>
      <c r="H246" s="66"/>
      <c r="I246" s="66"/>
      <c r="J246" s="66"/>
      <c r="K246" s="66"/>
    </row>
    <row r="247" spans="1:11">
      <c r="A247" s="5" t="s">
        <v>685</v>
      </c>
      <c r="B247" t="s">
        <v>686</v>
      </c>
      <c r="C247">
        <v>0</v>
      </c>
      <c r="D247">
        <v>0</v>
      </c>
      <c r="E247">
        <v>0</v>
      </c>
      <c r="F247" t="s">
        <v>687</v>
      </c>
      <c r="H247" s="66"/>
      <c r="I247" s="66"/>
      <c r="J247" s="66"/>
      <c r="K247" s="66"/>
    </row>
    <row r="248" spans="1:11">
      <c r="A248" s="5" t="s">
        <v>688</v>
      </c>
      <c r="B248" t="s">
        <v>689</v>
      </c>
      <c r="C248">
        <v>0</v>
      </c>
      <c r="D248">
        <v>0</v>
      </c>
      <c r="E248">
        <v>0</v>
      </c>
      <c r="F248" t="s">
        <v>690</v>
      </c>
      <c r="H248" s="66"/>
      <c r="I248" s="66"/>
      <c r="J248" s="66"/>
      <c r="K248" s="66"/>
    </row>
    <row r="249" spans="1:11">
      <c r="A249" s="5" t="s">
        <v>691</v>
      </c>
      <c r="B249" t="s">
        <v>692</v>
      </c>
      <c r="C249">
        <v>0</v>
      </c>
      <c r="D249">
        <v>0</v>
      </c>
      <c r="E249">
        <v>0</v>
      </c>
      <c r="F249" t="s">
        <v>693</v>
      </c>
      <c r="H249" s="66"/>
      <c r="I249" s="66"/>
      <c r="J249" s="66"/>
      <c r="K249" s="66"/>
    </row>
    <row r="250" spans="1:11">
      <c r="A250" s="5" t="s">
        <v>694</v>
      </c>
      <c r="B250" t="s">
        <v>695</v>
      </c>
      <c r="C250">
        <v>0</v>
      </c>
      <c r="D250">
        <v>0</v>
      </c>
      <c r="E250">
        <v>0</v>
      </c>
      <c r="F250" t="s">
        <v>696</v>
      </c>
      <c r="H250" s="66"/>
      <c r="I250" s="66"/>
      <c r="J250" s="66"/>
      <c r="K250" s="66"/>
    </row>
    <row r="251" spans="1:11">
      <c r="A251" s="5" t="s">
        <v>697</v>
      </c>
      <c r="B251" t="s">
        <v>698</v>
      </c>
      <c r="C251">
        <v>0</v>
      </c>
      <c r="D251">
        <v>0</v>
      </c>
      <c r="E251">
        <v>0</v>
      </c>
      <c r="F251" t="s">
        <v>699</v>
      </c>
      <c r="H251" s="66"/>
      <c r="I251" s="66"/>
      <c r="J251" s="66"/>
      <c r="K251" s="66"/>
    </row>
    <row r="252" spans="1:11">
      <c r="A252" s="31" t="s">
        <v>700</v>
      </c>
      <c r="B252" t="s">
        <v>701</v>
      </c>
      <c r="C252">
        <v>0</v>
      </c>
      <c r="D252">
        <v>0</v>
      </c>
      <c r="E252">
        <v>0</v>
      </c>
      <c r="F252" t="s">
        <v>702</v>
      </c>
      <c r="H252" s="66"/>
      <c r="I252" s="66"/>
      <c r="J252" s="66"/>
      <c r="K252" s="66"/>
    </row>
    <row r="253" spans="1:11">
      <c r="A253" s="5" t="s">
        <v>703</v>
      </c>
      <c r="B253" t="s">
        <v>704</v>
      </c>
      <c r="C253">
        <v>0</v>
      </c>
      <c r="D253">
        <v>0</v>
      </c>
      <c r="E253">
        <v>0</v>
      </c>
      <c r="F253" t="s">
        <v>693</v>
      </c>
      <c r="H253" s="66"/>
      <c r="I253" s="66"/>
      <c r="J253" s="66"/>
      <c r="K253" s="66"/>
    </row>
    <row r="254" spans="1:11">
      <c r="A254" s="31" t="s">
        <v>705</v>
      </c>
      <c r="B254" t="s">
        <v>706</v>
      </c>
      <c r="C254">
        <v>0</v>
      </c>
      <c r="D254">
        <v>0</v>
      </c>
      <c r="E254">
        <v>0</v>
      </c>
      <c r="F254" t="s">
        <v>707</v>
      </c>
      <c r="H254" s="66"/>
      <c r="I254" s="66"/>
      <c r="J254" s="66"/>
      <c r="K254" s="66"/>
    </row>
    <row r="255" spans="1:11">
      <c r="A255" s="5" t="s">
        <v>708</v>
      </c>
      <c r="B255" t="s">
        <v>709</v>
      </c>
      <c r="C255">
        <v>0</v>
      </c>
      <c r="D255">
        <v>0</v>
      </c>
      <c r="E255">
        <v>0</v>
      </c>
      <c r="F255" t="s">
        <v>710</v>
      </c>
      <c r="H255" s="66"/>
      <c r="I255" s="66"/>
      <c r="J255" s="66"/>
      <c r="K255" s="66"/>
    </row>
    <row r="256" spans="1:11">
      <c r="A256" s="5" t="s">
        <v>711</v>
      </c>
      <c r="B256">
        <v>100</v>
      </c>
      <c r="C256">
        <v>0</v>
      </c>
      <c r="D256">
        <v>0</v>
      </c>
      <c r="E256">
        <v>0</v>
      </c>
      <c r="F256">
        <v>15</v>
      </c>
      <c r="H256" s="66">
        <f t="shared" si="16"/>
        <v>0</v>
      </c>
      <c r="I256" s="66">
        <f t="shared" si="17"/>
        <v>0</v>
      </c>
      <c r="J256" s="66">
        <f t="shared" si="18"/>
        <v>75</v>
      </c>
      <c r="K256" s="66">
        <f t="shared" si="19"/>
        <v>0</v>
      </c>
    </row>
    <row r="257" spans="1:11">
      <c r="A257" s="5" t="s">
        <v>712</v>
      </c>
      <c r="B257">
        <v>160</v>
      </c>
      <c r="C257">
        <v>0</v>
      </c>
      <c r="D257">
        <v>12</v>
      </c>
      <c r="E257">
        <v>2.5</v>
      </c>
      <c r="F257">
        <v>180</v>
      </c>
      <c r="H257" s="66">
        <f t="shared" si="16"/>
        <v>0</v>
      </c>
      <c r="I257" s="66">
        <f t="shared" si="17"/>
        <v>37.5</v>
      </c>
      <c r="J257" s="66">
        <f t="shared" si="18"/>
        <v>562.5</v>
      </c>
      <c r="K257" s="66">
        <f t="shared" si="19"/>
        <v>14.0625</v>
      </c>
    </row>
    <row r="258" spans="1:11">
      <c r="A258" s="5" t="s">
        <v>713</v>
      </c>
      <c r="B258">
        <v>300</v>
      </c>
      <c r="C258">
        <v>0</v>
      </c>
      <c r="D258">
        <v>15</v>
      </c>
      <c r="E258">
        <v>5</v>
      </c>
      <c r="F258">
        <v>300</v>
      </c>
      <c r="H258" s="66">
        <f t="shared" si="16"/>
        <v>0</v>
      </c>
      <c r="I258" s="66">
        <f t="shared" si="17"/>
        <v>25</v>
      </c>
      <c r="J258" s="66">
        <f t="shared" si="18"/>
        <v>500</v>
      </c>
      <c r="K258" s="66">
        <f t="shared" si="19"/>
        <v>15</v>
      </c>
    </row>
    <row r="259" spans="1:11" ht="15" thickBot="1">
      <c r="A259" s="5" t="s">
        <v>714</v>
      </c>
      <c r="B259">
        <v>300</v>
      </c>
      <c r="C259">
        <v>0</v>
      </c>
      <c r="D259">
        <v>15</v>
      </c>
      <c r="E259">
        <v>4.5</v>
      </c>
      <c r="F259">
        <v>220</v>
      </c>
      <c r="H259" s="66">
        <f t="shared" si="16"/>
        <v>0</v>
      </c>
      <c r="I259" s="66">
        <f t="shared" si="17"/>
        <v>25</v>
      </c>
      <c r="J259" s="66">
        <f t="shared" si="18"/>
        <v>366.66666666666663</v>
      </c>
      <c r="K259" s="66">
        <f t="shared" si="19"/>
        <v>13.5</v>
      </c>
    </row>
    <row r="260" spans="1:11" ht="15" thickBot="1">
      <c r="A260" s="8" t="s">
        <v>647</v>
      </c>
      <c r="H260" s="66"/>
      <c r="I260" s="66"/>
      <c r="J260" s="66"/>
      <c r="K260" s="66"/>
    </row>
    <row r="261" spans="1:11">
      <c r="A261" s="5" t="s">
        <v>648</v>
      </c>
      <c r="B261">
        <v>130</v>
      </c>
      <c r="C261">
        <v>2</v>
      </c>
      <c r="D261">
        <v>5</v>
      </c>
      <c r="E261">
        <v>1</v>
      </c>
      <c r="F261">
        <v>870</v>
      </c>
      <c r="H261" s="66">
        <f t="shared" si="16"/>
        <v>7.6923076923076925</v>
      </c>
      <c r="I261" s="66">
        <f t="shared" si="17"/>
        <v>19.230769230769234</v>
      </c>
      <c r="J261" s="66">
        <f t="shared" si="18"/>
        <v>3346.1538461538462</v>
      </c>
      <c r="K261" s="66">
        <f t="shared" si="19"/>
        <v>6.9230769230769234</v>
      </c>
    </row>
    <row r="262" spans="1:11">
      <c r="A262" s="5" t="s">
        <v>649</v>
      </c>
      <c r="B262">
        <v>170</v>
      </c>
      <c r="C262">
        <v>2</v>
      </c>
      <c r="D262">
        <v>8</v>
      </c>
      <c r="E262">
        <v>2</v>
      </c>
      <c r="F262">
        <v>870</v>
      </c>
      <c r="H262" s="66">
        <f t="shared" si="16"/>
        <v>5.8823529411764701</v>
      </c>
      <c r="I262" s="66">
        <f t="shared" si="17"/>
        <v>23.52941176470588</v>
      </c>
      <c r="J262" s="66">
        <f t="shared" si="18"/>
        <v>2558.8235294117644</v>
      </c>
      <c r="K262" s="66">
        <f t="shared" si="19"/>
        <v>10.588235294117647</v>
      </c>
    </row>
    <row r="263" spans="1:11">
      <c r="A263" s="5" t="s">
        <v>3683</v>
      </c>
      <c r="B263">
        <v>280</v>
      </c>
      <c r="C263">
        <v>9</v>
      </c>
      <c r="D263">
        <v>17</v>
      </c>
      <c r="E263">
        <v>3.5</v>
      </c>
      <c r="F263">
        <v>860</v>
      </c>
      <c r="H263" s="66">
        <f t="shared" si="16"/>
        <v>16.071428571428569</v>
      </c>
      <c r="I263" s="66">
        <f t="shared" si="17"/>
        <v>30.357142857142858</v>
      </c>
      <c r="J263" s="66">
        <f t="shared" si="18"/>
        <v>1535.7142857142858</v>
      </c>
      <c r="K263" s="66">
        <f t="shared" si="19"/>
        <v>11.25</v>
      </c>
    </row>
    <row r="264" spans="1:11">
      <c r="A264" s="5" t="s">
        <v>650</v>
      </c>
      <c r="B264">
        <v>250</v>
      </c>
      <c r="C264">
        <v>3</v>
      </c>
      <c r="D264">
        <v>6</v>
      </c>
      <c r="E264">
        <v>5</v>
      </c>
      <c r="F264">
        <v>940</v>
      </c>
      <c r="H264" s="66">
        <f t="shared" si="16"/>
        <v>6</v>
      </c>
      <c r="I264" s="66">
        <f t="shared" si="17"/>
        <v>12</v>
      </c>
      <c r="J264" s="66">
        <f t="shared" si="18"/>
        <v>1880</v>
      </c>
      <c r="K264" s="66">
        <f t="shared" si="19"/>
        <v>18</v>
      </c>
    </row>
    <row r="265" spans="1:11">
      <c r="A265" s="5" t="s">
        <v>651</v>
      </c>
      <c r="B265">
        <v>200</v>
      </c>
      <c r="C265">
        <v>2</v>
      </c>
      <c r="D265">
        <v>4</v>
      </c>
      <c r="E265">
        <v>6</v>
      </c>
      <c r="F265">
        <v>870</v>
      </c>
      <c r="H265" s="66">
        <f t="shared" si="16"/>
        <v>5</v>
      </c>
      <c r="I265" s="66">
        <f t="shared" si="17"/>
        <v>10</v>
      </c>
      <c r="J265" s="66">
        <f t="shared" si="18"/>
        <v>2175</v>
      </c>
      <c r="K265" s="66">
        <f t="shared" si="19"/>
        <v>27</v>
      </c>
    </row>
    <row r="266" spans="1:11">
      <c r="A266" s="5" t="s">
        <v>652</v>
      </c>
      <c r="B266">
        <v>90</v>
      </c>
      <c r="C266">
        <v>3</v>
      </c>
      <c r="D266">
        <v>4</v>
      </c>
      <c r="E266">
        <v>0.5</v>
      </c>
      <c r="F266">
        <v>800</v>
      </c>
      <c r="H266" s="66">
        <f t="shared" si="16"/>
        <v>16.666666666666668</v>
      </c>
      <c r="I266" s="66">
        <f t="shared" si="17"/>
        <v>22.222222222222221</v>
      </c>
      <c r="J266" s="66">
        <f t="shared" si="18"/>
        <v>4444.4444444444443</v>
      </c>
      <c r="K266" s="66">
        <f t="shared" si="19"/>
        <v>5</v>
      </c>
    </row>
    <row r="267" spans="1:11">
      <c r="A267" s="5" t="s">
        <v>653</v>
      </c>
      <c r="B267">
        <v>150</v>
      </c>
      <c r="C267">
        <v>3</v>
      </c>
      <c r="D267">
        <v>5</v>
      </c>
      <c r="E267">
        <v>1</v>
      </c>
      <c r="F267">
        <v>970</v>
      </c>
      <c r="H267" s="66">
        <f t="shared" si="16"/>
        <v>10</v>
      </c>
      <c r="I267" s="66">
        <f t="shared" si="17"/>
        <v>16.666666666666668</v>
      </c>
      <c r="J267" s="66">
        <f t="shared" si="18"/>
        <v>3233.3333333333335</v>
      </c>
      <c r="K267" s="66">
        <f t="shared" si="19"/>
        <v>6</v>
      </c>
    </row>
    <row r="268" spans="1:11">
      <c r="A268" s="5" t="s">
        <v>654</v>
      </c>
      <c r="B268">
        <v>110</v>
      </c>
      <c r="C268">
        <v>1</v>
      </c>
      <c r="D268">
        <v>7</v>
      </c>
      <c r="E268">
        <v>0.5</v>
      </c>
      <c r="F268">
        <v>860</v>
      </c>
      <c r="H268" s="66">
        <f t="shared" si="16"/>
        <v>4.545454545454545</v>
      </c>
      <c r="I268" s="66">
        <f t="shared" si="17"/>
        <v>31.818181818181817</v>
      </c>
      <c r="J268" s="66">
        <f t="shared" si="18"/>
        <v>3909.090909090909</v>
      </c>
      <c r="K268" s="66">
        <f t="shared" si="19"/>
        <v>4.0909090909090908</v>
      </c>
    </row>
    <row r="269" spans="1:11">
      <c r="A269" s="5" t="s">
        <v>655</v>
      </c>
      <c r="B269">
        <v>110</v>
      </c>
      <c r="C269">
        <v>1</v>
      </c>
      <c r="D269">
        <v>6</v>
      </c>
      <c r="E269">
        <v>1</v>
      </c>
      <c r="F269">
        <v>980</v>
      </c>
      <c r="H269" s="66">
        <f t="shared" si="16"/>
        <v>4.545454545454545</v>
      </c>
      <c r="I269" s="66">
        <f t="shared" si="17"/>
        <v>27.27272727272727</v>
      </c>
      <c r="J269" s="66">
        <f t="shared" si="18"/>
        <v>4454.545454545454</v>
      </c>
      <c r="K269" s="66">
        <f t="shared" si="19"/>
        <v>8.1818181818181817</v>
      </c>
    </row>
    <row r="270" spans="1:11">
      <c r="A270" s="5" t="s">
        <v>656</v>
      </c>
      <c r="B270">
        <v>90</v>
      </c>
      <c r="C270">
        <v>2</v>
      </c>
      <c r="D270">
        <v>3</v>
      </c>
      <c r="E270">
        <v>0</v>
      </c>
      <c r="F270">
        <v>860</v>
      </c>
      <c r="H270" s="66">
        <f t="shared" ref="H270:H272" si="20">C270/B270*500</f>
        <v>11.111111111111111</v>
      </c>
      <c r="I270" s="66">
        <f t="shared" ref="I270:I272" si="21">D270/B270*500</f>
        <v>16.666666666666668</v>
      </c>
      <c r="J270" s="66">
        <f t="shared" ref="J270:J272" si="22">F270/B270*500</f>
        <v>4777.7777777777774</v>
      </c>
      <c r="K270" s="66">
        <f t="shared" ref="K270:K272" si="23">(E270*9)/B270*100</f>
        <v>0</v>
      </c>
    </row>
    <row r="271" spans="1:11">
      <c r="A271" s="5" t="s">
        <v>657</v>
      </c>
      <c r="B271">
        <v>100</v>
      </c>
      <c r="C271">
        <v>3</v>
      </c>
      <c r="D271">
        <v>6</v>
      </c>
      <c r="E271">
        <v>0.5</v>
      </c>
      <c r="F271">
        <v>950</v>
      </c>
      <c r="H271" s="66">
        <f t="shared" si="20"/>
        <v>15</v>
      </c>
      <c r="I271" s="66">
        <f t="shared" si="21"/>
        <v>30</v>
      </c>
      <c r="J271" s="66">
        <f t="shared" si="22"/>
        <v>4750</v>
      </c>
      <c r="K271" s="66">
        <f t="shared" si="23"/>
        <v>4.5</v>
      </c>
    </row>
    <row r="272" spans="1:11">
      <c r="A272" s="5" t="s">
        <v>658</v>
      </c>
      <c r="B272">
        <v>220</v>
      </c>
      <c r="C272">
        <v>2</v>
      </c>
      <c r="D272">
        <v>5</v>
      </c>
      <c r="E272">
        <v>4</v>
      </c>
      <c r="F272">
        <v>810</v>
      </c>
      <c r="H272" s="66">
        <f t="shared" si="20"/>
        <v>4.545454545454545</v>
      </c>
      <c r="I272" s="66">
        <f t="shared" si="21"/>
        <v>11.363636363636363</v>
      </c>
      <c r="J272" s="66">
        <f t="shared" si="22"/>
        <v>1840.9090909090908</v>
      </c>
      <c r="K272" s="66">
        <f t="shared" si="23"/>
        <v>16.363636363636363</v>
      </c>
    </row>
  </sheetData>
  <phoneticPr fontId="3" type="noConversion"/>
  <pageMargins left="0.75" right="0.75" top="1" bottom="1" header="0.5" footer="0.5"/>
  <pageSetup paperSize="0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N101"/>
  <sheetViews>
    <sheetView workbookViewId="0">
      <selection activeCell="H3" sqref="H3:K6"/>
    </sheetView>
  </sheetViews>
  <sheetFormatPr baseColWidth="10" defaultColWidth="10.83203125" defaultRowHeight="14" x14ac:dyDescent="0"/>
  <cols>
    <col min="1" max="1" width="18.1640625" style="24" customWidth="1"/>
    <col min="2" max="4" width="10.83203125" style="24"/>
    <col min="5" max="5" width="12.33203125" style="24" customWidth="1"/>
    <col min="6" max="16384" width="10.83203125" style="24"/>
  </cols>
  <sheetData>
    <row r="1" spans="1:14">
      <c r="A1" s="34" t="s">
        <v>1746</v>
      </c>
      <c r="B1" s="30" t="s">
        <v>156</v>
      </c>
    </row>
    <row r="2" spans="1:14" ht="15" thickBot="1">
      <c r="A2" s="34" t="s">
        <v>1748</v>
      </c>
      <c r="B2" s="27">
        <v>40983</v>
      </c>
      <c r="N2" s="24" t="s">
        <v>3687</v>
      </c>
    </row>
    <row r="3" spans="1:14" ht="15" thickBot="1">
      <c r="A3" s="41" t="s">
        <v>1749</v>
      </c>
      <c r="B3" s="35" t="s">
        <v>1750</v>
      </c>
      <c r="C3" s="35" t="s">
        <v>1751</v>
      </c>
      <c r="D3" s="35" t="s">
        <v>1752</v>
      </c>
      <c r="E3" s="42" t="s">
        <v>1753</v>
      </c>
      <c r="F3" s="43" t="s">
        <v>1754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4" s="22" customFormat="1" ht="15" thickBot="1">
      <c r="A4" s="20" t="s">
        <v>157</v>
      </c>
      <c r="H4" s="66"/>
      <c r="I4" s="66"/>
      <c r="J4" s="66"/>
      <c r="K4" s="66"/>
      <c r="N4" s="22" t="s">
        <v>3688</v>
      </c>
    </row>
    <row r="5" spans="1:14" s="22" customFormat="1" ht="15" thickBot="1">
      <c r="A5" s="20" t="s">
        <v>158</v>
      </c>
      <c r="H5" s="66"/>
      <c r="I5" s="66"/>
      <c r="J5" s="66"/>
      <c r="K5" s="66"/>
    </row>
    <row r="6" spans="1:14">
      <c r="A6" s="24" t="s">
        <v>160</v>
      </c>
      <c r="B6" s="24">
        <v>180</v>
      </c>
      <c r="C6" s="24">
        <v>1</v>
      </c>
      <c r="D6" s="24">
        <v>7</v>
      </c>
      <c r="E6" s="24">
        <v>2.5</v>
      </c>
      <c r="F6" s="24">
        <v>450</v>
      </c>
      <c r="H6" s="66">
        <f t="shared" ref="H6:H69" si="0">C6/B6*500</f>
        <v>2.7777777777777777</v>
      </c>
      <c r="I6" s="66">
        <f t="shared" ref="I6:I69" si="1">D6/B6*500</f>
        <v>19.444444444444446</v>
      </c>
      <c r="J6" s="66">
        <f t="shared" ref="J6:J69" si="2">F6/B6*500</f>
        <v>1250</v>
      </c>
      <c r="K6" s="66">
        <f t="shared" ref="K6:K69" si="3">(E6*9)/B6*100</f>
        <v>12.5</v>
      </c>
    </row>
    <row r="7" spans="1:14">
      <c r="A7" s="24" t="s">
        <v>162</v>
      </c>
      <c r="B7" s="24">
        <v>180</v>
      </c>
      <c r="C7" s="24">
        <v>1</v>
      </c>
      <c r="D7" s="24">
        <v>7</v>
      </c>
      <c r="E7" s="24">
        <v>2.5</v>
      </c>
      <c r="F7" s="24">
        <v>440</v>
      </c>
      <c r="H7" s="66">
        <f t="shared" si="0"/>
        <v>2.7777777777777777</v>
      </c>
      <c r="I7" s="66">
        <f t="shared" si="1"/>
        <v>19.444444444444446</v>
      </c>
      <c r="J7" s="66">
        <f t="shared" si="2"/>
        <v>1222.2222222222224</v>
      </c>
      <c r="K7" s="66">
        <f t="shared" si="3"/>
        <v>12.5</v>
      </c>
    </row>
    <row r="8" spans="1:14">
      <c r="A8" s="24" t="s">
        <v>164</v>
      </c>
      <c r="B8" s="24">
        <v>210</v>
      </c>
      <c r="C8" s="24">
        <v>1</v>
      </c>
      <c r="D8" s="24">
        <v>8</v>
      </c>
      <c r="E8" s="24">
        <v>3.5</v>
      </c>
      <c r="F8" s="24">
        <v>530</v>
      </c>
      <c r="H8" s="66">
        <f t="shared" si="0"/>
        <v>2.3809523809523814</v>
      </c>
      <c r="I8" s="66">
        <f t="shared" si="1"/>
        <v>19.047619047619051</v>
      </c>
      <c r="J8" s="66">
        <f t="shared" si="2"/>
        <v>1261.9047619047619</v>
      </c>
      <c r="K8" s="66">
        <f t="shared" si="3"/>
        <v>15</v>
      </c>
    </row>
    <row r="9" spans="1:14">
      <c r="A9" s="24" t="s">
        <v>166</v>
      </c>
      <c r="B9" s="24">
        <v>290</v>
      </c>
      <c r="C9" s="24">
        <v>2</v>
      </c>
      <c r="D9" s="24">
        <v>11</v>
      </c>
      <c r="E9" s="24">
        <v>4.5</v>
      </c>
      <c r="F9" s="24">
        <v>720</v>
      </c>
      <c r="H9" s="66">
        <f t="shared" si="0"/>
        <v>3.4482758620689653</v>
      </c>
      <c r="I9" s="66">
        <f t="shared" si="1"/>
        <v>18.96551724137931</v>
      </c>
      <c r="J9" s="66">
        <f t="shared" si="2"/>
        <v>1241.3793103448277</v>
      </c>
      <c r="K9" s="66">
        <f t="shared" si="3"/>
        <v>13.96551724137931</v>
      </c>
    </row>
    <row r="10" spans="1:14">
      <c r="A10" s="24" t="s">
        <v>167</v>
      </c>
      <c r="B10" s="24">
        <v>300</v>
      </c>
      <c r="C10" s="24">
        <v>2</v>
      </c>
      <c r="D10" s="24">
        <v>11</v>
      </c>
      <c r="E10" s="24">
        <v>4.5</v>
      </c>
      <c r="F10" s="24">
        <v>740</v>
      </c>
      <c r="H10" s="66">
        <f t="shared" si="0"/>
        <v>3.3333333333333335</v>
      </c>
      <c r="I10" s="66">
        <f t="shared" si="1"/>
        <v>18.333333333333332</v>
      </c>
      <c r="J10" s="66">
        <f t="shared" si="2"/>
        <v>1233.3333333333335</v>
      </c>
      <c r="K10" s="66">
        <f t="shared" si="3"/>
        <v>13.5</v>
      </c>
    </row>
    <row r="11" spans="1:14" ht="15" thickBot="1">
      <c r="A11" s="24" t="s">
        <v>168</v>
      </c>
      <c r="B11" s="24">
        <v>230</v>
      </c>
      <c r="C11" s="24">
        <v>1</v>
      </c>
      <c r="D11" s="24">
        <v>9</v>
      </c>
      <c r="E11" s="24">
        <v>5</v>
      </c>
      <c r="F11" s="24">
        <v>380</v>
      </c>
      <c r="H11" s="66">
        <f t="shared" si="0"/>
        <v>2.1739130434782608</v>
      </c>
      <c r="I11" s="66">
        <f t="shared" si="1"/>
        <v>19.565217391304348</v>
      </c>
      <c r="J11" s="66">
        <f t="shared" si="2"/>
        <v>826.08695652173913</v>
      </c>
      <c r="K11" s="66">
        <f t="shared" si="3"/>
        <v>19.565217391304348</v>
      </c>
    </row>
    <row r="12" spans="1:14" s="22" customFormat="1" ht="15" thickBot="1">
      <c r="A12" s="20" t="s">
        <v>169</v>
      </c>
      <c r="H12" s="66"/>
      <c r="I12" s="66"/>
      <c r="J12" s="66"/>
      <c r="K12" s="66"/>
    </row>
    <row r="13" spans="1:14">
      <c r="A13" s="24" t="s">
        <v>159</v>
      </c>
      <c r="B13" s="24">
        <v>210</v>
      </c>
      <c r="C13" s="24">
        <v>1</v>
      </c>
      <c r="D13" s="24">
        <v>8</v>
      </c>
      <c r="E13" s="24">
        <v>3.5</v>
      </c>
      <c r="F13" s="24">
        <v>560</v>
      </c>
      <c r="H13" s="66">
        <f t="shared" si="0"/>
        <v>2.3809523809523814</v>
      </c>
      <c r="I13" s="66">
        <f t="shared" si="1"/>
        <v>19.047619047619051</v>
      </c>
      <c r="J13" s="66">
        <f t="shared" si="2"/>
        <v>1333.3333333333333</v>
      </c>
      <c r="K13" s="66">
        <f t="shared" si="3"/>
        <v>15</v>
      </c>
    </row>
    <row r="14" spans="1:14">
      <c r="A14" s="24" t="s">
        <v>161</v>
      </c>
      <c r="B14" s="24">
        <v>220</v>
      </c>
      <c r="C14" s="24">
        <v>1</v>
      </c>
      <c r="D14" s="24">
        <v>8</v>
      </c>
      <c r="E14" s="24">
        <v>4</v>
      </c>
      <c r="F14" s="24">
        <v>580</v>
      </c>
      <c r="H14" s="66">
        <f t="shared" si="0"/>
        <v>2.2727272727272725</v>
      </c>
      <c r="I14" s="66">
        <f t="shared" si="1"/>
        <v>18.18181818181818</v>
      </c>
      <c r="J14" s="66">
        <f t="shared" si="2"/>
        <v>1318.181818181818</v>
      </c>
      <c r="K14" s="66">
        <f t="shared" si="3"/>
        <v>16.363636363636363</v>
      </c>
    </row>
    <row r="15" spans="1:14">
      <c r="A15" s="24" t="s">
        <v>163</v>
      </c>
      <c r="B15" s="24">
        <v>230</v>
      </c>
      <c r="C15" s="24">
        <v>1</v>
      </c>
      <c r="D15" s="24">
        <v>9</v>
      </c>
      <c r="E15" s="24">
        <v>4</v>
      </c>
      <c r="F15" s="24">
        <v>610</v>
      </c>
      <c r="H15" s="66">
        <f t="shared" si="0"/>
        <v>2.1739130434782608</v>
      </c>
      <c r="I15" s="66">
        <f t="shared" si="1"/>
        <v>19.565217391304348</v>
      </c>
      <c r="J15" s="66">
        <f t="shared" si="2"/>
        <v>1326.086956521739</v>
      </c>
      <c r="K15" s="66">
        <f t="shared" si="3"/>
        <v>15.65217391304348</v>
      </c>
    </row>
    <row r="16" spans="1:14">
      <c r="A16" s="24" t="s">
        <v>165</v>
      </c>
      <c r="B16" s="24">
        <v>330</v>
      </c>
      <c r="C16" s="24">
        <v>2</v>
      </c>
      <c r="D16" s="24">
        <v>13</v>
      </c>
      <c r="E16" s="24">
        <v>6</v>
      </c>
      <c r="F16" s="24">
        <v>870</v>
      </c>
      <c r="H16" s="66">
        <f t="shared" si="0"/>
        <v>3.0303030303030303</v>
      </c>
      <c r="I16" s="66">
        <f t="shared" si="1"/>
        <v>19.696969696969695</v>
      </c>
      <c r="J16" s="66">
        <f t="shared" si="2"/>
        <v>1318.181818181818</v>
      </c>
      <c r="K16" s="66">
        <f t="shared" si="3"/>
        <v>16.363636363636363</v>
      </c>
    </row>
    <row r="17" spans="1:11">
      <c r="A17" s="24" t="s">
        <v>167</v>
      </c>
      <c r="B17" s="24">
        <v>340</v>
      </c>
      <c r="C17" s="24">
        <v>2</v>
      </c>
      <c r="D17" s="24">
        <v>13</v>
      </c>
      <c r="E17" s="24">
        <v>6</v>
      </c>
      <c r="F17" s="24">
        <v>900</v>
      </c>
      <c r="H17" s="66">
        <f t="shared" si="0"/>
        <v>2.9411764705882351</v>
      </c>
      <c r="I17" s="66">
        <f t="shared" si="1"/>
        <v>19.117647058823533</v>
      </c>
      <c r="J17" s="66">
        <f t="shared" si="2"/>
        <v>1323.5294117647059</v>
      </c>
      <c r="K17" s="66">
        <f t="shared" si="3"/>
        <v>15.882352941176469</v>
      </c>
    </row>
    <row r="18" spans="1:11" ht="15" thickBot="1">
      <c r="A18" s="24" t="s">
        <v>168</v>
      </c>
      <c r="B18" s="24">
        <v>270</v>
      </c>
      <c r="C18" s="24">
        <v>1</v>
      </c>
      <c r="D18" s="24">
        <v>10</v>
      </c>
      <c r="E18" s="24">
        <v>6</v>
      </c>
      <c r="F18" s="24">
        <v>530</v>
      </c>
      <c r="H18" s="66">
        <f t="shared" si="0"/>
        <v>1.8518518518518519</v>
      </c>
      <c r="I18" s="66">
        <f t="shared" si="1"/>
        <v>18.518518518518519</v>
      </c>
      <c r="J18" s="66">
        <f t="shared" si="2"/>
        <v>981.48148148148152</v>
      </c>
      <c r="K18" s="66">
        <f t="shared" si="3"/>
        <v>20</v>
      </c>
    </row>
    <row r="19" spans="1:11" s="22" customFormat="1" ht="15" thickBot="1">
      <c r="A19" s="20" t="s">
        <v>170</v>
      </c>
      <c r="H19" s="66"/>
      <c r="I19" s="66"/>
      <c r="J19" s="66"/>
      <c r="K19" s="66"/>
    </row>
    <row r="20" spans="1:11">
      <c r="A20" s="24" t="s">
        <v>159</v>
      </c>
      <c r="B20" s="24">
        <v>270</v>
      </c>
      <c r="C20" s="24">
        <v>1</v>
      </c>
      <c r="D20" s="24">
        <v>11</v>
      </c>
      <c r="E20" s="24">
        <v>6</v>
      </c>
      <c r="F20" s="24">
        <v>710</v>
      </c>
      <c r="H20" s="66">
        <f t="shared" si="0"/>
        <v>1.8518518518518519</v>
      </c>
      <c r="I20" s="66">
        <f t="shared" si="1"/>
        <v>20.370370370370374</v>
      </c>
      <c r="J20" s="66">
        <f t="shared" si="2"/>
        <v>1314.8148148148148</v>
      </c>
      <c r="K20" s="66">
        <f t="shared" si="3"/>
        <v>20</v>
      </c>
    </row>
    <row r="21" spans="1:11">
      <c r="A21" s="24" t="s">
        <v>161</v>
      </c>
      <c r="B21" s="24">
        <v>270</v>
      </c>
      <c r="C21" s="24">
        <v>1</v>
      </c>
      <c r="D21" s="24">
        <v>11</v>
      </c>
      <c r="E21" s="24">
        <v>6</v>
      </c>
      <c r="F21" s="24">
        <v>720</v>
      </c>
      <c r="H21" s="66">
        <f t="shared" si="0"/>
        <v>1.8518518518518519</v>
      </c>
      <c r="I21" s="66">
        <f t="shared" si="1"/>
        <v>20.370370370370374</v>
      </c>
      <c r="J21" s="66">
        <f t="shared" si="2"/>
        <v>1333.3333333333333</v>
      </c>
      <c r="K21" s="66">
        <f t="shared" si="3"/>
        <v>20</v>
      </c>
    </row>
    <row r="22" spans="1:11">
      <c r="A22" s="24" t="s">
        <v>163</v>
      </c>
      <c r="B22" s="24">
        <v>290</v>
      </c>
      <c r="C22" s="24">
        <v>1</v>
      </c>
      <c r="D22" s="24">
        <v>12</v>
      </c>
      <c r="E22" s="24">
        <v>6</v>
      </c>
      <c r="F22" s="24">
        <v>750</v>
      </c>
      <c r="H22" s="66">
        <f t="shared" si="0"/>
        <v>1.7241379310344827</v>
      </c>
      <c r="I22" s="66">
        <f t="shared" si="1"/>
        <v>20.689655172413794</v>
      </c>
      <c r="J22" s="66">
        <f t="shared" si="2"/>
        <v>1293.1034482758621</v>
      </c>
      <c r="K22" s="66">
        <f t="shared" si="3"/>
        <v>18.620689655172416</v>
      </c>
    </row>
    <row r="23" spans="1:11">
      <c r="A23" s="24" t="s">
        <v>165</v>
      </c>
      <c r="B23" s="24">
        <v>410</v>
      </c>
      <c r="C23" s="24">
        <v>2</v>
      </c>
      <c r="D23" s="24">
        <v>16</v>
      </c>
      <c r="E23" s="24">
        <v>9</v>
      </c>
      <c r="F23" s="24">
        <v>1060</v>
      </c>
      <c r="H23" s="66">
        <f t="shared" si="0"/>
        <v>2.4390243902439024</v>
      </c>
      <c r="I23" s="66">
        <f t="shared" si="1"/>
        <v>19.512195121951219</v>
      </c>
      <c r="J23" s="66">
        <f t="shared" si="2"/>
        <v>1292.6829268292684</v>
      </c>
      <c r="K23" s="66">
        <f t="shared" si="3"/>
        <v>19.756097560975611</v>
      </c>
    </row>
    <row r="24" spans="1:11">
      <c r="A24" s="24" t="s">
        <v>167</v>
      </c>
      <c r="B24" s="24">
        <v>430</v>
      </c>
      <c r="C24" s="24">
        <v>2</v>
      </c>
      <c r="D24" s="24">
        <v>17</v>
      </c>
      <c r="E24" s="24">
        <v>9</v>
      </c>
      <c r="F24" s="24">
        <v>1110</v>
      </c>
      <c r="H24" s="66">
        <f t="shared" si="0"/>
        <v>2.3255813953488373</v>
      </c>
      <c r="I24" s="66">
        <f t="shared" si="1"/>
        <v>19.767441860465116</v>
      </c>
      <c r="J24" s="66">
        <f t="shared" si="2"/>
        <v>1290.6976744186047</v>
      </c>
      <c r="K24" s="66">
        <f t="shared" si="3"/>
        <v>18.837209302325579</v>
      </c>
    </row>
    <row r="25" spans="1:11" ht="15" thickBot="1">
      <c r="A25" s="24" t="s">
        <v>168</v>
      </c>
      <c r="B25" s="24">
        <v>340</v>
      </c>
      <c r="C25" s="24">
        <v>1</v>
      </c>
      <c r="D25" s="24">
        <v>14</v>
      </c>
      <c r="E25" s="24">
        <v>9</v>
      </c>
      <c r="F25" s="24">
        <v>850</v>
      </c>
      <c r="H25" s="66">
        <f t="shared" si="0"/>
        <v>1.4705882352941175</v>
      </c>
      <c r="I25" s="66">
        <f t="shared" si="1"/>
        <v>20.588235294117649</v>
      </c>
      <c r="J25" s="66">
        <f t="shared" si="2"/>
        <v>1250</v>
      </c>
      <c r="K25" s="66">
        <f t="shared" si="3"/>
        <v>23.823529411764703</v>
      </c>
    </row>
    <row r="26" spans="1:11" s="22" customFormat="1" ht="15" thickBot="1">
      <c r="A26" s="20" t="s">
        <v>171</v>
      </c>
      <c r="H26" s="66"/>
      <c r="I26" s="66"/>
      <c r="J26" s="66"/>
      <c r="K26" s="66"/>
    </row>
    <row r="27" spans="1:11">
      <c r="A27" s="24" t="s">
        <v>159</v>
      </c>
      <c r="B27" s="24">
        <v>210</v>
      </c>
      <c r="C27" s="24">
        <v>1</v>
      </c>
      <c r="D27" s="24">
        <v>8</v>
      </c>
      <c r="E27" s="24">
        <v>3.5</v>
      </c>
      <c r="F27" s="24">
        <v>600</v>
      </c>
      <c r="H27" s="66">
        <f t="shared" si="0"/>
        <v>2.3809523809523814</v>
      </c>
      <c r="I27" s="66">
        <f t="shared" si="1"/>
        <v>19.047619047619051</v>
      </c>
      <c r="J27" s="66">
        <f t="shared" si="2"/>
        <v>1428.5714285714287</v>
      </c>
      <c r="K27" s="66">
        <f t="shared" si="3"/>
        <v>15</v>
      </c>
    </row>
    <row r="28" spans="1:11">
      <c r="A28" s="24" t="s">
        <v>161</v>
      </c>
      <c r="B28" s="24">
        <v>220</v>
      </c>
      <c r="C28" s="24">
        <v>1</v>
      </c>
      <c r="D28" s="24">
        <v>9</v>
      </c>
      <c r="E28" s="24">
        <v>3.5</v>
      </c>
      <c r="F28" s="24">
        <v>620</v>
      </c>
      <c r="H28" s="66">
        <f t="shared" si="0"/>
        <v>2.2727272727272725</v>
      </c>
      <c r="I28" s="66">
        <f t="shared" si="1"/>
        <v>20.454545454545453</v>
      </c>
      <c r="J28" s="66">
        <f t="shared" si="2"/>
        <v>1409.0909090909092</v>
      </c>
      <c r="K28" s="66">
        <f t="shared" si="3"/>
        <v>14.318181818181818</v>
      </c>
    </row>
    <row r="29" spans="1:11">
      <c r="A29" s="24" t="s">
        <v>163</v>
      </c>
      <c r="B29" s="24">
        <v>230</v>
      </c>
      <c r="C29" s="24">
        <v>1</v>
      </c>
      <c r="D29" s="24">
        <v>9</v>
      </c>
      <c r="E29" s="24">
        <v>4</v>
      </c>
      <c r="F29" s="24">
        <v>650</v>
      </c>
      <c r="H29" s="66">
        <f t="shared" si="0"/>
        <v>2.1739130434782608</v>
      </c>
      <c r="I29" s="66">
        <f t="shared" si="1"/>
        <v>19.565217391304348</v>
      </c>
      <c r="J29" s="66">
        <f t="shared" si="2"/>
        <v>1413.0434782608697</v>
      </c>
      <c r="K29" s="66">
        <f t="shared" si="3"/>
        <v>15.65217391304348</v>
      </c>
    </row>
    <row r="30" spans="1:11">
      <c r="A30" s="24" t="s">
        <v>165</v>
      </c>
      <c r="B30" s="24">
        <v>330</v>
      </c>
      <c r="C30" s="24">
        <v>2</v>
      </c>
      <c r="D30" s="24">
        <v>13</v>
      </c>
      <c r="E30" s="24">
        <v>6</v>
      </c>
      <c r="F30" s="24">
        <v>930</v>
      </c>
      <c r="H30" s="66">
        <f t="shared" si="0"/>
        <v>3.0303030303030303</v>
      </c>
      <c r="I30" s="66">
        <f t="shared" si="1"/>
        <v>19.696969696969695</v>
      </c>
      <c r="J30" s="66">
        <f t="shared" si="2"/>
        <v>1409.0909090909092</v>
      </c>
      <c r="K30" s="66">
        <f t="shared" si="3"/>
        <v>16.363636363636363</v>
      </c>
    </row>
    <row r="31" spans="1:11">
      <c r="A31" s="24" t="s">
        <v>167</v>
      </c>
      <c r="B31" s="24">
        <v>350</v>
      </c>
      <c r="C31" s="24">
        <v>2</v>
      </c>
      <c r="D31" s="24">
        <v>14</v>
      </c>
      <c r="E31" s="24">
        <v>6</v>
      </c>
      <c r="F31" s="24">
        <v>980</v>
      </c>
      <c r="H31" s="66">
        <f t="shared" si="0"/>
        <v>2.8571428571428572</v>
      </c>
      <c r="I31" s="66">
        <f t="shared" si="1"/>
        <v>20</v>
      </c>
      <c r="J31" s="66">
        <f t="shared" si="2"/>
        <v>1400</v>
      </c>
      <c r="K31" s="66">
        <f t="shared" si="3"/>
        <v>15.428571428571427</v>
      </c>
    </row>
    <row r="32" spans="1:11" ht="15" thickBot="1">
      <c r="A32" s="24" t="s">
        <v>168</v>
      </c>
      <c r="B32" s="24">
        <v>270</v>
      </c>
      <c r="C32" s="24">
        <v>2</v>
      </c>
      <c r="D32" s="24">
        <v>11</v>
      </c>
      <c r="E32" s="24">
        <v>6</v>
      </c>
      <c r="F32" s="24">
        <v>590</v>
      </c>
      <c r="H32" s="66">
        <f t="shared" si="0"/>
        <v>3.7037037037037037</v>
      </c>
      <c r="I32" s="66">
        <f t="shared" si="1"/>
        <v>20.370370370370374</v>
      </c>
      <c r="J32" s="66">
        <f t="shared" si="2"/>
        <v>1092.5925925925926</v>
      </c>
      <c r="K32" s="66">
        <f t="shared" si="3"/>
        <v>20</v>
      </c>
    </row>
    <row r="33" spans="1:11" s="22" customFormat="1" ht="15" thickBot="1">
      <c r="A33" s="20" t="s">
        <v>172</v>
      </c>
      <c r="H33" s="66"/>
      <c r="I33" s="66"/>
      <c r="J33" s="66"/>
      <c r="K33" s="66"/>
    </row>
    <row r="34" spans="1:11">
      <c r="A34" s="24" t="s">
        <v>159</v>
      </c>
      <c r="B34" s="24">
        <v>240</v>
      </c>
      <c r="C34" s="24">
        <v>1</v>
      </c>
      <c r="D34" s="24">
        <v>10</v>
      </c>
      <c r="E34" s="24">
        <v>4.5</v>
      </c>
      <c r="F34" s="24">
        <v>690</v>
      </c>
      <c r="H34" s="66">
        <f t="shared" si="0"/>
        <v>2.0833333333333335</v>
      </c>
      <c r="I34" s="66">
        <f t="shared" si="1"/>
        <v>20.833333333333332</v>
      </c>
      <c r="J34" s="66">
        <f t="shared" si="2"/>
        <v>1437.5</v>
      </c>
      <c r="K34" s="66">
        <f t="shared" si="3"/>
        <v>16.875</v>
      </c>
    </row>
    <row r="35" spans="1:11">
      <c r="A35" s="24" t="s">
        <v>161</v>
      </c>
      <c r="B35" s="24">
        <v>250</v>
      </c>
      <c r="C35" s="24">
        <v>1</v>
      </c>
      <c r="D35" s="24">
        <v>10</v>
      </c>
      <c r="E35" s="24">
        <v>4.5</v>
      </c>
      <c r="F35" s="24">
        <v>700</v>
      </c>
      <c r="H35" s="66">
        <f t="shared" si="0"/>
        <v>2</v>
      </c>
      <c r="I35" s="66">
        <f t="shared" si="1"/>
        <v>20</v>
      </c>
      <c r="J35" s="66">
        <f t="shared" si="2"/>
        <v>1400</v>
      </c>
      <c r="K35" s="66">
        <f t="shared" si="3"/>
        <v>16.2</v>
      </c>
    </row>
    <row r="36" spans="1:11">
      <c r="A36" s="24" t="s">
        <v>163</v>
      </c>
      <c r="B36" s="24">
        <v>250</v>
      </c>
      <c r="C36" s="24">
        <v>1</v>
      </c>
      <c r="D36" s="24">
        <v>11</v>
      </c>
      <c r="E36" s="24">
        <v>5</v>
      </c>
      <c r="F36" s="24">
        <v>710</v>
      </c>
      <c r="H36" s="66">
        <f t="shared" si="0"/>
        <v>2</v>
      </c>
      <c r="I36" s="66">
        <f t="shared" si="1"/>
        <v>22</v>
      </c>
      <c r="J36" s="66">
        <f t="shared" si="2"/>
        <v>1420</v>
      </c>
      <c r="K36" s="66">
        <f t="shared" si="3"/>
        <v>18</v>
      </c>
    </row>
    <row r="37" spans="1:11">
      <c r="A37" s="24" t="s">
        <v>165</v>
      </c>
      <c r="B37" s="24">
        <v>370</v>
      </c>
      <c r="C37" s="24">
        <v>2</v>
      </c>
      <c r="D37" s="24">
        <v>15</v>
      </c>
      <c r="E37" s="24">
        <v>7</v>
      </c>
      <c r="F37" s="24">
        <v>1050</v>
      </c>
      <c r="H37" s="66">
        <f t="shared" si="0"/>
        <v>2.7027027027027026</v>
      </c>
      <c r="I37" s="66">
        <f t="shared" si="1"/>
        <v>20.27027027027027</v>
      </c>
      <c r="J37" s="66">
        <f t="shared" si="2"/>
        <v>1418.918918918919</v>
      </c>
      <c r="K37" s="66">
        <f t="shared" si="3"/>
        <v>17.027027027027028</v>
      </c>
    </row>
    <row r="38" spans="1:11">
      <c r="A38" s="24" t="s">
        <v>167</v>
      </c>
      <c r="B38" s="24">
        <v>400</v>
      </c>
      <c r="C38" s="24">
        <v>2</v>
      </c>
      <c r="D38" s="24">
        <v>16</v>
      </c>
      <c r="E38" s="24">
        <v>8</v>
      </c>
      <c r="F38" s="24">
        <v>1100</v>
      </c>
      <c r="H38" s="66">
        <f t="shared" si="0"/>
        <v>2.5</v>
      </c>
      <c r="I38" s="66">
        <f t="shared" si="1"/>
        <v>20</v>
      </c>
      <c r="J38" s="66">
        <f t="shared" si="2"/>
        <v>1375</v>
      </c>
      <c r="K38" s="66">
        <f t="shared" si="3"/>
        <v>18</v>
      </c>
    </row>
    <row r="39" spans="1:11" ht="15" thickBot="1">
      <c r="A39" s="24" t="s">
        <v>168</v>
      </c>
      <c r="B39" s="24">
        <v>310</v>
      </c>
      <c r="C39" s="24">
        <v>1</v>
      </c>
      <c r="D39" s="24">
        <v>13</v>
      </c>
      <c r="E39" s="24">
        <v>7</v>
      </c>
      <c r="F39" s="24">
        <v>710</v>
      </c>
      <c r="H39" s="66">
        <f t="shared" si="0"/>
        <v>1.6129032258064515</v>
      </c>
      <c r="I39" s="66">
        <f t="shared" si="1"/>
        <v>20.967741935483872</v>
      </c>
      <c r="J39" s="66">
        <f t="shared" si="2"/>
        <v>1145.1612903225807</v>
      </c>
      <c r="K39" s="66">
        <f t="shared" si="3"/>
        <v>20.322580645161288</v>
      </c>
    </row>
    <row r="40" spans="1:11" s="22" customFormat="1" ht="15" thickBot="1">
      <c r="A40" s="20" t="s">
        <v>201</v>
      </c>
      <c r="H40" s="66"/>
      <c r="I40" s="66"/>
      <c r="J40" s="66"/>
      <c r="K40" s="66"/>
    </row>
    <row r="41" spans="1:11">
      <c r="A41" s="24" t="s">
        <v>159</v>
      </c>
      <c r="B41" s="24">
        <v>180</v>
      </c>
      <c r="C41" s="24">
        <v>1</v>
      </c>
      <c r="D41" s="24">
        <v>6</v>
      </c>
      <c r="E41" s="24">
        <v>2</v>
      </c>
      <c r="F41" s="24">
        <v>440</v>
      </c>
      <c r="H41" s="66">
        <f t="shared" si="0"/>
        <v>2.7777777777777777</v>
      </c>
      <c r="I41" s="66">
        <f t="shared" si="1"/>
        <v>16.666666666666668</v>
      </c>
      <c r="J41" s="66">
        <f t="shared" si="2"/>
        <v>1222.2222222222224</v>
      </c>
      <c r="K41" s="66">
        <f t="shared" si="3"/>
        <v>10</v>
      </c>
    </row>
    <row r="42" spans="1:11">
      <c r="A42" s="24" t="s">
        <v>161</v>
      </c>
      <c r="B42" s="24">
        <v>140</v>
      </c>
      <c r="C42" s="24">
        <v>1</v>
      </c>
      <c r="D42" s="24">
        <v>5</v>
      </c>
      <c r="E42" s="24">
        <v>2</v>
      </c>
      <c r="F42" s="24">
        <v>350</v>
      </c>
      <c r="H42" s="66">
        <f t="shared" si="0"/>
        <v>3.5714285714285712</v>
      </c>
      <c r="I42" s="66">
        <f t="shared" si="1"/>
        <v>17.857142857142858</v>
      </c>
      <c r="J42" s="66">
        <f t="shared" si="2"/>
        <v>1250</v>
      </c>
      <c r="K42" s="66">
        <f t="shared" si="3"/>
        <v>12.857142857142856</v>
      </c>
    </row>
    <row r="43" spans="1:11">
      <c r="A43" s="24" t="s">
        <v>163</v>
      </c>
      <c r="B43" s="24">
        <v>200</v>
      </c>
      <c r="C43" s="24">
        <v>2</v>
      </c>
      <c r="D43" s="24">
        <v>8</v>
      </c>
      <c r="E43" s="24">
        <v>3</v>
      </c>
      <c r="F43" s="24">
        <v>500</v>
      </c>
      <c r="H43" s="66">
        <f t="shared" si="0"/>
        <v>5</v>
      </c>
      <c r="I43" s="66">
        <f t="shared" si="1"/>
        <v>20</v>
      </c>
      <c r="J43" s="66">
        <f t="shared" si="2"/>
        <v>1250</v>
      </c>
      <c r="K43" s="66">
        <f t="shared" si="3"/>
        <v>13.5</v>
      </c>
    </row>
    <row r="44" spans="1:11">
      <c r="A44" s="24" t="s">
        <v>165</v>
      </c>
      <c r="B44" s="24">
        <v>280</v>
      </c>
      <c r="C44" s="24">
        <v>2</v>
      </c>
      <c r="D44" s="24">
        <v>11</v>
      </c>
      <c r="E44" s="24">
        <v>4</v>
      </c>
      <c r="F44" s="24">
        <v>700</v>
      </c>
      <c r="H44" s="66">
        <f t="shared" si="0"/>
        <v>3.5714285714285712</v>
      </c>
      <c r="I44" s="66">
        <f t="shared" si="1"/>
        <v>19.642857142857142</v>
      </c>
      <c r="J44" s="66">
        <f t="shared" si="2"/>
        <v>1250</v>
      </c>
      <c r="K44" s="66">
        <f t="shared" si="3"/>
        <v>12.857142857142856</v>
      </c>
    </row>
    <row r="45" spans="1:11">
      <c r="A45" s="24" t="s">
        <v>167</v>
      </c>
      <c r="B45" s="24">
        <v>300</v>
      </c>
      <c r="C45" s="24">
        <v>2</v>
      </c>
      <c r="D45" s="24">
        <v>11</v>
      </c>
      <c r="E45" s="24">
        <v>4</v>
      </c>
      <c r="F45" s="24">
        <v>740</v>
      </c>
      <c r="H45" s="66">
        <f t="shared" si="0"/>
        <v>3.3333333333333335</v>
      </c>
      <c r="I45" s="66">
        <f t="shared" si="1"/>
        <v>18.333333333333332</v>
      </c>
      <c r="J45" s="66">
        <f t="shared" si="2"/>
        <v>1233.3333333333335</v>
      </c>
      <c r="K45" s="66">
        <f t="shared" si="3"/>
        <v>12</v>
      </c>
    </row>
    <row r="46" spans="1:11" ht="15" thickBot="1">
      <c r="A46" s="24" t="s">
        <v>168</v>
      </c>
      <c r="B46" s="24">
        <v>220</v>
      </c>
      <c r="C46" s="24">
        <v>2</v>
      </c>
      <c r="D46" s="24">
        <v>8</v>
      </c>
      <c r="E46" s="24">
        <v>4</v>
      </c>
      <c r="F46" s="24">
        <v>360</v>
      </c>
      <c r="H46" s="66">
        <f t="shared" si="0"/>
        <v>4.545454545454545</v>
      </c>
      <c r="I46" s="66">
        <f t="shared" si="1"/>
        <v>18.18181818181818</v>
      </c>
      <c r="J46" s="66">
        <f t="shared" si="2"/>
        <v>818.18181818181824</v>
      </c>
      <c r="K46" s="66">
        <f t="shared" si="3"/>
        <v>16.363636363636363</v>
      </c>
    </row>
    <row r="47" spans="1:11" s="22" customFormat="1" ht="15" thickBot="1">
      <c r="A47" s="20" t="s">
        <v>173</v>
      </c>
      <c r="H47" s="66"/>
      <c r="I47" s="66"/>
      <c r="J47" s="66"/>
      <c r="K47" s="66"/>
    </row>
    <row r="48" spans="1:11">
      <c r="A48" s="24" t="s">
        <v>159</v>
      </c>
      <c r="B48" s="24">
        <v>240</v>
      </c>
      <c r="C48" s="24">
        <v>1</v>
      </c>
      <c r="D48" s="24">
        <v>9</v>
      </c>
      <c r="E48" s="24">
        <v>4.5</v>
      </c>
      <c r="F48" s="24">
        <v>630</v>
      </c>
      <c r="H48" s="66">
        <f t="shared" si="0"/>
        <v>2.0833333333333335</v>
      </c>
      <c r="I48" s="66">
        <f t="shared" si="1"/>
        <v>18.75</v>
      </c>
      <c r="J48" s="66">
        <f t="shared" si="2"/>
        <v>1312.5</v>
      </c>
      <c r="K48" s="66">
        <f t="shared" si="3"/>
        <v>16.875</v>
      </c>
    </row>
    <row r="49" spans="1:11">
      <c r="A49" s="24" t="s">
        <v>174</v>
      </c>
      <c r="B49" s="24">
        <v>240</v>
      </c>
      <c r="C49" s="24">
        <v>1</v>
      </c>
      <c r="D49" s="24">
        <v>9</v>
      </c>
      <c r="E49" s="24">
        <v>4.5</v>
      </c>
      <c r="F49" s="24">
        <v>610</v>
      </c>
      <c r="H49" s="66">
        <f t="shared" si="0"/>
        <v>2.0833333333333335</v>
      </c>
      <c r="I49" s="66">
        <f t="shared" si="1"/>
        <v>18.75</v>
      </c>
      <c r="J49" s="66">
        <f t="shared" si="2"/>
        <v>1270.8333333333333</v>
      </c>
      <c r="K49" s="66">
        <f t="shared" si="3"/>
        <v>16.875</v>
      </c>
    </row>
    <row r="50" spans="1:11">
      <c r="A50" s="24" t="s">
        <v>175</v>
      </c>
      <c r="B50" s="24">
        <v>270</v>
      </c>
      <c r="C50" s="24">
        <v>1</v>
      </c>
      <c r="D50" s="24">
        <v>10</v>
      </c>
      <c r="E50" s="24">
        <v>5</v>
      </c>
      <c r="F50" s="24">
        <v>690</v>
      </c>
      <c r="H50" s="66">
        <f t="shared" si="0"/>
        <v>1.8518518518518519</v>
      </c>
      <c r="I50" s="66">
        <f t="shared" si="1"/>
        <v>18.518518518518519</v>
      </c>
      <c r="J50" s="66">
        <f t="shared" si="2"/>
        <v>1277.7777777777776</v>
      </c>
      <c r="K50" s="66">
        <f t="shared" si="3"/>
        <v>16.666666666666664</v>
      </c>
    </row>
    <row r="51" spans="1:11">
      <c r="A51" s="24" t="s">
        <v>176</v>
      </c>
      <c r="B51" s="24">
        <v>380</v>
      </c>
      <c r="C51" s="24">
        <v>2</v>
      </c>
      <c r="D51" s="24">
        <v>14</v>
      </c>
      <c r="E51" s="24">
        <v>7</v>
      </c>
      <c r="F51" s="24">
        <v>980</v>
      </c>
      <c r="H51" s="66">
        <f t="shared" si="0"/>
        <v>2.6315789473684208</v>
      </c>
      <c r="I51" s="66">
        <f t="shared" si="1"/>
        <v>18.421052631578945</v>
      </c>
      <c r="J51" s="66">
        <f t="shared" si="2"/>
        <v>1289.4736842105262</v>
      </c>
      <c r="K51" s="66">
        <f t="shared" si="3"/>
        <v>16.578947368421051</v>
      </c>
    </row>
    <row r="52" spans="1:11">
      <c r="A52" s="24" t="s">
        <v>177</v>
      </c>
      <c r="B52" s="24">
        <v>400</v>
      </c>
      <c r="C52" s="24">
        <v>2</v>
      </c>
      <c r="D52" s="24">
        <v>15</v>
      </c>
      <c r="E52" s="24">
        <v>8</v>
      </c>
      <c r="F52" s="24">
        <v>1040</v>
      </c>
      <c r="H52" s="66">
        <f t="shared" si="0"/>
        <v>2.5</v>
      </c>
      <c r="I52" s="66">
        <f t="shared" si="1"/>
        <v>18.75</v>
      </c>
      <c r="J52" s="66">
        <f t="shared" si="2"/>
        <v>1300</v>
      </c>
      <c r="K52" s="66">
        <f t="shared" si="3"/>
        <v>18</v>
      </c>
    </row>
    <row r="53" spans="1:11" ht="15" thickBot="1">
      <c r="A53" s="24" t="s">
        <v>178</v>
      </c>
      <c r="B53" s="24">
        <v>320</v>
      </c>
      <c r="C53" s="24">
        <v>2</v>
      </c>
      <c r="D53" s="24">
        <v>12</v>
      </c>
      <c r="E53" s="24">
        <v>8</v>
      </c>
      <c r="F53" s="24">
        <v>640</v>
      </c>
      <c r="H53" s="66">
        <f t="shared" si="0"/>
        <v>3.125</v>
      </c>
      <c r="I53" s="66">
        <f t="shared" si="1"/>
        <v>18.75</v>
      </c>
      <c r="J53" s="66">
        <f t="shared" si="2"/>
        <v>1000</v>
      </c>
      <c r="K53" s="66">
        <f t="shared" si="3"/>
        <v>22.5</v>
      </c>
    </row>
    <row r="54" spans="1:11" s="22" customFormat="1" ht="15" thickBot="1">
      <c r="A54" s="20" t="s">
        <v>179</v>
      </c>
      <c r="H54" s="66"/>
      <c r="I54" s="66"/>
      <c r="J54" s="66"/>
      <c r="K54" s="66"/>
    </row>
    <row r="55" spans="1:11">
      <c r="A55" s="24" t="s">
        <v>180</v>
      </c>
      <c r="B55" s="24">
        <v>190</v>
      </c>
      <c r="C55" s="24">
        <v>1</v>
      </c>
      <c r="D55" s="24">
        <v>7</v>
      </c>
      <c r="E55" s="24">
        <v>2.5</v>
      </c>
      <c r="F55" s="24">
        <v>460</v>
      </c>
      <c r="H55" s="66">
        <f t="shared" si="0"/>
        <v>2.6315789473684208</v>
      </c>
      <c r="I55" s="66">
        <f t="shared" si="1"/>
        <v>18.421052631578945</v>
      </c>
      <c r="J55" s="66">
        <f t="shared" si="2"/>
        <v>1210.5263157894738</v>
      </c>
      <c r="K55" s="66">
        <f t="shared" si="3"/>
        <v>11.842105263157894</v>
      </c>
    </row>
    <row r="56" spans="1:11">
      <c r="A56" s="24" t="s">
        <v>174</v>
      </c>
      <c r="B56" s="24">
        <v>190</v>
      </c>
      <c r="C56" s="24">
        <v>1</v>
      </c>
      <c r="D56" s="24">
        <v>7</v>
      </c>
      <c r="E56" s="24">
        <v>3</v>
      </c>
      <c r="F56" s="24">
        <v>460</v>
      </c>
      <c r="H56" s="66">
        <f t="shared" si="0"/>
        <v>2.6315789473684208</v>
      </c>
      <c r="I56" s="66">
        <f t="shared" si="1"/>
        <v>18.421052631578945</v>
      </c>
      <c r="J56" s="66">
        <f t="shared" si="2"/>
        <v>1210.5263157894738</v>
      </c>
      <c r="K56" s="66">
        <f t="shared" si="3"/>
        <v>14.210526315789473</v>
      </c>
    </row>
    <row r="57" spans="1:11">
      <c r="A57" s="24" t="s">
        <v>175</v>
      </c>
      <c r="B57" s="24">
        <v>200</v>
      </c>
      <c r="C57" s="24">
        <v>1</v>
      </c>
      <c r="D57" s="24">
        <v>8</v>
      </c>
      <c r="E57" s="24">
        <v>3.5</v>
      </c>
      <c r="F57" s="24">
        <v>500</v>
      </c>
      <c r="H57" s="66">
        <f t="shared" si="0"/>
        <v>2.5</v>
      </c>
      <c r="I57" s="66">
        <f t="shared" si="1"/>
        <v>20</v>
      </c>
      <c r="J57" s="66">
        <f t="shared" si="2"/>
        <v>1250</v>
      </c>
      <c r="K57" s="66">
        <f t="shared" si="3"/>
        <v>15.75</v>
      </c>
    </row>
    <row r="58" spans="1:11">
      <c r="A58" s="24" t="s">
        <v>176</v>
      </c>
      <c r="B58" s="24">
        <v>280</v>
      </c>
      <c r="C58" s="24">
        <v>1</v>
      </c>
      <c r="D58" s="24">
        <v>11</v>
      </c>
      <c r="E58" s="24">
        <v>4.5</v>
      </c>
      <c r="F58" s="24">
        <v>690</v>
      </c>
      <c r="H58" s="66">
        <f t="shared" si="0"/>
        <v>1.7857142857142856</v>
      </c>
      <c r="I58" s="66">
        <f t="shared" si="1"/>
        <v>19.642857142857142</v>
      </c>
      <c r="J58" s="66">
        <f t="shared" si="2"/>
        <v>1232.1428571428571</v>
      </c>
      <c r="K58" s="66">
        <f t="shared" si="3"/>
        <v>14.464285714285715</v>
      </c>
    </row>
    <row r="59" spans="1:11">
      <c r="A59" s="24" t="s">
        <v>177</v>
      </c>
      <c r="B59" s="24">
        <v>300</v>
      </c>
      <c r="C59" s="24">
        <v>2</v>
      </c>
      <c r="D59" s="24">
        <v>11</v>
      </c>
      <c r="E59" s="24">
        <v>4.5</v>
      </c>
      <c r="F59" s="24">
        <v>740</v>
      </c>
      <c r="H59" s="66">
        <f t="shared" si="0"/>
        <v>3.3333333333333335</v>
      </c>
      <c r="I59" s="66">
        <f t="shared" si="1"/>
        <v>18.333333333333332</v>
      </c>
      <c r="J59" s="66">
        <f t="shared" si="2"/>
        <v>1233.3333333333335</v>
      </c>
      <c r="K59" s="66">
        <f t="shared" si="3"/>
        <v>13.5</v>
      </c>
    </row>
    <row r="60" spans="1:11" ht="15" thickBot="1">
      <c r="A60" s="24" t="s">
        <v>178</v>
      </c>
      <c r="B60" s="24">
        <v>220</v>
      </c>
      <c r="C60" s="24">
        <v>1</v>
      </c>
      <c r="D60" s="24">
        <v>8</v>
      </c>
      <c r="E60" s="24">
        <v>4.5</v>
      </c>
      <c r="F60" s="24">
        <v>350</v>
      </c>
      <c r="H60" s="66">
        <f t="shared" si="0"/>
        <v>2.2727272727272725</v>
      </c>
      <c r="I60" s="66">
        <f t="shared" si="1"/>
        <v>18.18181818181818</v>
      </c>
      <c r="J60" s="66">
        <f t="shared" si="2"/>
        <v>795.45454545454538</v>
      </c>
      <c r="K60" s="66">
        <f t="shared" si="3"/>
        <v>18.409090909090907</v>
      </c>
    </row>
    <row r="61" spans="1:11" s="22" customFormat="1" ht="15" thickBot="1">
      <c r="A61" s="20" t="s">
        <v>85</v>
      </c>
      <c r="H61" s="66"/>
      <c r="I61" s="66"/>
      <c r="J61" s="66"/>
      <c r="K61" s="66"/>
    </row>
    <row r="62" spans="1:11">
      <c r="A62" s="24" t="s">
        <v>180</v>
      </c>
      <c r="B62" s="24">
        <v>230</v>
      </c>
      <c r="C62" s="24">
        <v>1</v>
      </c>
      <c r="D62" s="24">
        <v>10</v>
      </c>
      <c r="E62" s="24">
        <v>3</v>
      </c>
      <c r="F62" s="24">
        <v>680</v>
      </c>
      <c r="H62" s="66">
        <f t="shared" si="0"/>
        <v>2.1739130434782608</v>
      </c>
      <c r="I62" s="66">
        <f t="shared" si="1"/>
        <v>21.739130434782609</v>
      </c>
      <c r="J62" s="66">
        <f t="shared" si="2"/>
        <v>1478.2608695652173</v>
      </c>
      <c r="K62" s="66">
        <f t="shared" si="3"/>
        <v>11.739130434782609</v>
      </c>
    </row>
    <row r="63" spans="1:11">
      <c r="A63" s="24" t="s">
        <v>174</v>
      </c>
      <c r="B63" s="24">
        <v>230</v>
      </c>
      <c r="C63" s="24">
        <v>1</v>
      </c>
      <c r="D63" s="24">
        <v>10</v>
      </c>
      <c r="E63" s="24">
        <v>3</v>
      </c>
      <c r="F63" s="24">
        <v>690</v>
      </c>
      <c r="H63" s="66">
        <f t="shared" si="0"/>
        <v>2.1739130434782608</v>
      </c>
      <c r="I63" s="66">
        <f t="shared" si="1"/>
        <v>21.739130434782609</v>
      </c>
      <c r="J63" s="66">
        <f t="shared" si="2"/>
        <v>1500</v>
      </c>
      <c r="K63" s="66">
        <f t="shared" si="3"/>
        <v>11.739130434782609</v>
      </c>
    </row>
    <row r="64" spans="1:11">
      <c r="A64" s="24" t="s">
        <v>175</v>
      </c>
      <c r="B64" s="24">
        <v>250</v>
      </c>
      <c r="C64" s="24">
        <v>1</v>
      </c>
      <c r="D64" s="24">
        <v>11</v>
      </c>
      <c r="E64" s="24">
        <v>3.5</v>
      </c>
      <c r="F64" s="24">
        <v>740</v>
      </c>
      <c r="H64" s="66">
        <f t="shared" si="0"/>
        <v>2</v>
      </c>
      <c r="I64" s="66">
        <f t="shared" si="1"/>
        <v>22</v>
      </c>
      <c r="J64" s="66">
        <f t="shared" si="2"/>
        <v>1480</v>
      </c>
      <c r="K64" s="66">
        <f t="shared" si="3"/>
        <v>12.6</v>
      </c>
    </row>
    <row r="65" spans="1:11">
      <c r="A65" s="24" t="s">
        <v>176</v>
      </c>
      <c r="B65" s="24">
        <v>350</v>
      </c>
      <c r="C65" s="24">
        <v>2</v>
      </c>
      <c r="D65" s="24">
        <v>15</v>
      </c>
      <c r="E65" s="24">
        <v>5</v>
      </c>
      <c r="F65" s="24">
        <v>1030</v>
      </c>
      <c r="H65" s="66">
        <f t="shared" si="0"/>
        <v>2.8571428571428572</v>
      </c>
      <c r="I65" s="66">
        <f t="shared" si="1"/>
        <v>21.428571428571427</v>
      </c>
      <c r="J65" s="66">
        <f t="shared" si="2"/>
        <v>1471.4285714285716</v>
      </c>
      <c r="K65" s="66">
        <f t="shared" si="3"/>
        <v>12.857142857142856</v>
      </c>
    </row>
    <row r="66" spans="1:11">
      <c r="A66" s="24" t="s">
        <v>177</v>
      </c>
      <c r="B66" s="24">
        <v>370</v>
      </c>
      <c r="C66" s="24">
        <v>2</v>
      </c>
      <c r="D66" s="24">
        <v>16</v>
      </c>
      <c r="E66" s="24">
        <v>5</v>
      </c>
      <c r="F66" s="24">
        <v>1090</v>
      </c>
      <c r="H66" s="66">
        <f t="shared" si="0"/>
        <v>2.7027027027027026</v>
      </c>
      <c r="I66" s="66">
        <f t="shared" si="1"/>
        <v>21.621621621621621</v>
      </c>
      <c r="J66" s="66">
        <f t="shared" si="2"/>
        <v>1472.9729729729731</v>
      </c>
      <c r="K66" s="66">
        <f t="shared" si="3"/>
        <v>12.162162162162163</v>
      </c>
    </row>
    <row r="67" spans="1:11" ht="15" thickBot="1">
      <c r="A67" s="24" t="s">
        <v>178</v>
      </c>
      <c r="B67" s="24">
        <v>290</v>
      </c>
      <c r="C67" s="24">
        <v>1</v>
      </c>
      <c r="D67" s="24">
        <v>13</v>
      </c>
      <c r="E67" s="24">
        <v>5</v>
      </c>
      <c r="F67" s="24">
        <v>690</v>
      </c>
      <c r="H67" s="66">
        <f t="shared" si="0"/>
        <v>1.7241379310344827</v>
      </c>
      <c r="I67" s="66">
        <f t="shared" si="1"/>
        <v>22.413793103448274</v>
      </c>
      <c r="J67" s="66">
        <f t="shared" si="2"/>
        <v>1189.6551724137933</v>
      </c>
      <c r="K67" s="66">
        <f t="shared" si="3"/>
        <v>15.517241379310345</v>
      </c>
    </row>
    <row r="68" spans="1:11" s="22" customFormat="1" ht="15" thickBot="1">
      <c r="A68" s="20" t="s">
        <v>86</v>
      </c>
      <c r="H68" s="66"/>
      <c r="I68" s="66"/>
      <c r="J68" s="66"/>
      <c r="K68" s="66"/>
    </row>
    <row r="69" spans="1:11">
      <c r="A69" s="24" t="s">
        <v>161</v>
      </c>
      <c r="B69" s="24">
        <v>240</v>
      </c>
      <c r="C69" s="24">
        <v>1</v>
      </c>
      <c r="D69" s="24">
        <v>10</v>
      </c>
      <c r="E69" s="24">
        <v>3</v>
      </c>
      <c r="F69" s="24">
        <v>690</v>
      </c>
      <c r="H69" s="66">
        <f t="shared" si="0"/>
        <v>2.0833333333333335</v>
      </c>
      <c r="I69" s="66">
        <f t="shared" si="1"/>
        <v>20.833333333333332</v>
      </c>
      <c r="J69" s="66">
        <f t="shared" si="2"/>
        <v>1437.5</v>
      </c>
      <c r="K69" s="66">
        <f t="shared" si="3"/>
        <v>11.25</v>
      </c>
    </row>
    <row r="70" spans="1:11">
      <c r="A70" s="24" t="s">
        <v>175</v>
      </c>
      <c r="B70" s="24">
        <v>250</v>
      </c>
      <c r="C70" s="24">
        <v>1</v>
      </c>
      <c r="D70" s="24">
        <v>11</v>
      </c>
      <c r="E70" s="24">
        <v>3.5</v>
      </c>
      <c r="F70" s="24">
        <v>740</v>
      </c>
      <c r="H70" s="66">
        <f t="shared" ref="H70:H101" si="4">C70/B70*500</f>
        <v>2</v>
      </c>
      <c r="I70" s="66">
        <f t="shared" ref="I70:I101" si="5">D70/B70*500</f>
        <v>22</v>
      </c>
      <c r="J70" s="66">
        <f t="shared" ref="J70:J101" si="6">F70/B70*500</f>
        <v>1480</v>
      </c>
      <c r="K70" s="66">
        <f t="shared" ref="K70:K101" si="7">(E70*9)/B70*100</f>
        <v>12.6</v>
      </c>
    </row>
    <row r="71" spans="1:11">
      <c r="A71" s="24" t="s">
        <v>176</v>
      </c>
      <c r="B71" s="24">
        <v>350</v>
      </c>
      <c r="C71" s="24">
        <v>2</v>
      </c>
      <c r="D71" s="24">
        <v>15</v>
      </c>
      <c r="E71" s="24">
        <v>5</v>
      </c>
      <c r="F71" s="24">
        <v>1030</v>
      </c>
      <c r="H71" s="66">
        <f t="shared" si="4"/>
        <v>2.8571428571428572</v>
      </c>
      <c r="I71" s="66">
        <f t="shared" si="5"/>
        <v>21.428571428571427</v>
      </c>
      <c r="J71" s="66">
        <f t="shared" si="6"/>
        <v>1471.4285714285716</v>
      </c>
      <c r="K71" s="66">
        <f t="shared" si="7"/>
        <v>12.857142857142856</v>
      </c>
    </row>
    <row r="72" spans="1:11">
      <c r="A72" s="24" t="s">
        <v>177</v>
      </c>
      <c r="B72" s="24">
        <v>270</v>
      </c>
      <c r="C72" s="24">
        <v>2</v>
      </c>
      <c r="D72" s="24">
        <v>16</v>
      </c>
      <c r="E72" s="24">
        <v>5</v>
      </c>
      <c r="F72" s="24">
        <v>1090</v>
      </c>
      <c r="H72" s="66">
        <f t="shared" si="4"/>
        <v>3.7037037037037037</v>
      </c>
      <c r="I72" s="66">
        <f t="shared" si="5"/>
        <v>29.62962962962963</v>
      </c>
      <c r="J72" s="66">
        <f t="shared" si="6"/>
        <v>2018.5185185185187</v>
      </c>
      <c r="K72" s="66">
        <f t="shared" si="7"/>
        <v>16.666666666666664</v>
      </c>
    </row>
    <row r="73" spans="1:11" ht="15" thickBot="1">
      <c r="A73" s="24" t="s">
        <v>178</v>
      </c>
      <c r="B73" s="24">
        <v>290</v>
      </c>
      <c r="C73" s="24">
        <v>1</v>
      </c>
      <c r="D73" s="24">
        <v>13</v>
      </c>
      <c r="E73" s="24">
        <v>5</v>
      </c>
      <c r="F73" s="24">
        <v>690</v>
      </c>
      <c r="H73" s="66">
        <f t="shared" si="4"/>
        <v>1.7241379310344827</v>
      </c>
      <c r="I73" s="66">
        <f t="shared" si="5"/>
        <v>22.413793103448274</v>
      </c>
      <c r="J73" s="66">
        <f t="shared" si="6"/>
        <v>1189.6551724137933</v>
      </c>
      <c r="K73" s="66">
        <f t="shared" si="7"/>
        <v>15.517241379310345</v>
      </c>
    </row>
    <row r="74" spans="1:11" s="22" customFormat="1" ht="15" thickBot="1">
      <c r="A74" s="20" t="s">
        <v>87</v>
      </c>
      <c r="H74" s="66"/>
      <c r="I74" s="66"/>
      <c r="J74" s="66"/>
      <c r="K74" s="66"/>
    </row>
    <row r="75" spans="1:11">
      <c r="A75" s="24" t="s">
        <v>180</v>
      </c>
      <c r="B75" s="24">
        <v>210</v>
      </c>
      <c r="C75" s="24">
        <v>1</v>
      </c>
      <c r="D75" s="24">
        <v>9</v>
      </c>
      <c r="E75" s="24">
        <v>3.5</v>
      </c>
      <c r="F75" s="24">
        <v>520</v>
      </c>
      <c r="H75" s="66">
        <f t="shared" si="4"/>
        <v>2.3809523809523814</v>
      </c>
      <c r="I75" s="66">
        <f t="shared" si="5"/>
        <v>21.428571428571427</v>
      </c>
      <c r="J75" s="66">
        <f t="shared" si="6"/>
        <v>1238.0952380952381</v>
      </c>
      <c r="K75" s="66">
        <f t="shared" si="7"/>
        <v>15</v>
      </c>
    </row>
    <row r="76" spans="1:11">
      <c r="A76" s="24" t="s">
        <v>174</v>
      </c>
      <c r="B76" s="24">
        <v>220</v>
      </c>
      <c r="C76" s="24">
        <v>1</v>
      </c>
      <c r="D76" s="24">
        <v>10</v>
      </c>
      <c r="E76" s="24">
        <v>4</v>
      </c>
      <c r="F76" s="24">
        <v>540</v>
      </c>
      <c r="H76" s="66">
        <f t="shared" si="4"/>
        <v>2.2727272727272725</v>
      </c>
      <c r="I76" s="66">
        <f t="shared" si="5"/>
        <v>22.727272727272727</v>
      </c>
      <c r="J76" s="66">
        <f t="shared" si="6"/>
        <v>1227.2727272727273</v>
      </c>
      <c r="K76" s="66">
        <f t="shared" si="7"/>
        <v>16.363636363636363</v>
      </c>
    </row>
    <row r="77" spans="1:11">
      <c r="A77" s="24" t="s">
        <v>175</v>
      </c>
      <c r="B77" s="24">
        <v>230</v>
      </c>
      <c r="C77" s="24">
        <v>1</v>
      </c>
      <c r="D77" s="24">
        <v>10</v>
      </c>
      <c r="E77" s="24">
        <v>4.5</v>
      </c>
      <c r="F77" s="24">
        <v>580</v>
      </c>
      <c r="H77" s="66">
        <f t="shared" si="4"/>
        <v>2.1739130434782608</v>
      </c>
      <c r="I77" s="66">
        <f t="shared" si="5"/>
        <v>21.739130434782609</v>
      </c>
      <c r="J77" s="66">
        <f t="shared" si="6"/>
        <v>1260.8695652173913</v>
      </c>
      <c r="K77" s="66">
        <f t="shared" si="7"/>
        <v>17.608695652173914</v>
      </c>
    </row>
    <row r="78" spans="1:11">
      <c r="A78" s="24" t="s">
        <v>176</v>
      </c>
      <c r="B78" s="24">
        <v>320</v>
      </c>
      <c r="C78" s="24">
        <v>2</v>
      </c>
      <c r="D78" s="24">
        <v>14</v>
      </c>
      <c r="E78" s="24">
        <v>6</v>
      </c>
      <c r="F78" s="24">
        <v>800</v>
      </c>
      <c r="H78" s="66">
        <f t="shared" si="4"/>
        <v>3.125</v>
      </c>
      <c r="I78" s="66">
        <f t="shared" si="5"/>
        <v>21.875</v>
      </c>
      <c r="J78" s="66">
        <f t="shared" si="6"/>
        <v>1250</v>
      </c>
      <c r="K78" s="66">
        <f t="shared" si="7"/>
        <v>16.875</v>
      </c>
    </row>
    <row r="79" spans="1:11">
      <c r="A79" s="24" t="s">
        <v>177</v>
      </c>
      <c r="B79" s="24">
        <v>340</v>
      </c>
      <c r="C79" s="24">
        <v>2</v>
      </c>
      <c r="D79" s="24">
        <v>15</v>
      </c>
      <c r="E79" s="24">
        <v>6</v>
      </c>
      <c r="F79" s="24">
        <v>840</v>
      </c>
      <c r="H79" s="66">
        <f t="shared" si="4"/>
        <v>2.9411764705882351</v>
      </c>
      <c r="I79" s="66">
        <f t="shared" si="5"/>
        <v>22.058823529411764</v>
      </c>
      <c r="J79" s="66">
        <f t="shared" si="6"/>
        <v>1235.2941176470588</v>
      </c>
      <c r="K79" s="66">
        <f t="shared" si="7"/>
        <v>15.882352941176469</v>
      </c>
    </row>
    <row r="80" spans="1:11" ht="15" thickBot="1">
      <c r="A80" s="24" t="s">
        <v>178</v>
      </c>
      <c r="B80" s="24">
        <v>260</v>
      </c>
      <c r="C80" s="24">
        <v>1</v>
      </c>
      <c r="D80" s="24">
        <v>12</v>
      </c>
      <c r="E80" s="24">
        <v>6</v>
      </c>
      <c r="F80" s="24">
        <v>460</v>
      </c>
      <c r="H80" s="66">
        <f t="shared" si="4"/>
        <v>1.9230769230769231</v>
      </c>
      <c r="I80" s="66">
        <f t="shared" si="5"/>
        <v>23.076923076923077</v>
      </c>
      <c r="J80" s="66">
        <f t="shared" si="6"/>
        <v>884.61538461538453</v>
      </c>
      <c r="K80" s="66">
        <f t="shared" si="7"/>
        <v>20.76923076923077</v>
      </c>
    </row>
    <row r="81" spans="1:11" s="22" customFormat="1" ht="15" thickBot="1">
      <c r="A81" s="20" t="s">
        <v>892</v>
      </c>
      <c r="H81" s="66"/>
      <c r="I81" s="66"/>
      <c r="J81" s="66"/>
      <c r="K81" s="66"/>
    </row>
    <row r="82" spans="1:11">
      <c r="A82" s="24" t="s">
        <v>88</v>
      </c>
      <c r="B82" s="24">
        <v>370</v>
      </c>
      <c r="C82" s="24">
        <v>2</v>
      </c>
      <c r="D82" s="24">
        <v>14</v>
      </c>
      <c r="E82" s="24">
        <v>7</v>
      </c>
      <c r="F82" s="24">
        <v>860</v>
      </c>
      <c r="H82" s="66">
        <f t="shared" si="4"/>
        <v>2.7027027027027026</v>
      </c>
      <c r="I82" s="66">
        <f t="shared" si="5"/>
        <v>18.918918918918919</v>
      </c>
      <c r="J82" s="66">
        <f t="shared" si="6"/>
        <v>1162.1621621621621</v>
      </c>
      <c r="K82" s="66">
        <f t="shared" si="7"/>
        <v>17.027027027027028</v>
      </c>
    </row>
    <row r="83" spans="1:11">
      <c r="A83" s="24" t="s">
        <v>219</v>
      </c>
      <c r="B83" s="24">
        <v>290</v>
      </c>
      <c r="C83" s="24">
        <v>2</v>
      </c>
      <c r="D83" s="24">
        <v>8</v>
      </c>
      <c r="E83" s="24">
        <v>0.5</v>
      </c>
      <c r="F83" s="24">
        <v>540</v>
      </c>
      <c r="H83" s="66">
        <f t="shared" si="4"/>
        <v>3.4482758620689653</v>
      </c>
      <c r="I83" s="66">
        <f t="shared" si="5"/>
        <v>13.793103448275861</v>
      </c>
      <c r="J83" s="66">
        <f t="shared" si="6"/>
        <v>931.0344827586207</v>
      </c>
      <c r="K83" s="66">
        <f t="shared" si="7"/>
        <v>1.5517241379310345</v>
      </c>
    </row>
    <row r="84" spans="1:11">
      <c r="A84" s="24" t="s">
        <v>89</v>
      </c>
      <c r="B84" s="24">
        <v>340</v>
      </c>
      <c r="C84" s="24">
        <v>2</v>
      </c>
      <c r="D84" s="24">
        <v>9</v>
      </c>
      <c r="E84" s="24">
        <v>1.5</v>
      </c>
      <c r="F84" s="24">
        <v>720</v>
      </c>
      <c r="H84" s="66">
        <f t="shared" si="4"/>
        <v>2.9411764705882351</v>
      </c>
      <c r="I84" s="66">
        <f t="shared" si="5"/>
        <v>13.235294117647058</v>
      </c>
      <c r="J84" s="66">
        <f t="shared" si="6"/>
        <v>1058.8235294117646</v>
      </c>
      <c r="K84" s="66">
        <f t="shared" si="7"/>
        <v>3.9705882352941173</v>
      </c>
    </row>
    <row r="85" spans="1:11">
      <c r="A85" s="24" t="s">
        <v>90</v>
      </c>
      <c r="B85" s="24">
        <v>170</v>
      </c>
      <c r="C85" s="24">
        <v>0</v>
      </c>
      <c r="D85" s="24">
        <v>12</v>
      </c>
      <c r="E85" s="24">
        <v>3</v>
      </c>
      <c r="F85" s="24">
        <v>1070</v>
      </c>
      <c r="H85" s="66">
        <f t="shared" si="4"/>
        <v>0</v>
      </c>
      <c r="I85" s="66">
        <f t="shared" si="5"/>
        <v>35.294117647058826</v>
      </c>
      <c r="J85" s="66">
        <f t="shared" si="6"/>
        <v>3147.0588235294117</v>
      </c>
      <c r="K85" s="66">
        <f t="shared" si="7"/>
        <v>15.882352941176469</v>
      </c>
    </row>
    <row r="86" spans="1:11">
      <c r="A86" s="24" t="s">
        <v>91</v>
      </c>
      <c r="B86" s="24">
        <v>190</v>
      </c>
      <c r="C86" s="24">
        <v>0</v>
      </c>
      <c r="D86" s="24">
        <v>12</v>
      </c>
      <c r="E86" s="24">
        <v>3</v>
      </c>
      <c r="F86" s="24">
        <v>760</v>
      </c>
      <c r="H86" s="66">
        <f t="shared" si="4"/>
        <v>0</v>
      </c>
      <c r="I86" s="66">
        <f t="shared" si="5"/>
        <v>31.578947368421055</v>
      </c>
      <c r="J86" s="66">
        <f t="shared" si="6"/>
        <v>2000</v>
      </c>
      <c r="K86" s="66">
        <f t="shared" si="7"/>
        <v>14.210526315789473</v>
      </c>
    </row>
    <row r="87" spans="1:11">
      <c r="A87" s="24" t="s">
        <v>92</v>
      </c>
      <c r="B87" s="24">
        <v>190</v>
      </c>
      <c r="C87" s="24">
        <v>0</v>
      </c>
      <c r="D87" s="24">
        <v>12</v>
      </c>
      <c r="E87" s="24">
        <v>3</v>
      </c>
      <c r="F87" s="24">
        <v>730</v>
      </c>
      <c r="H87" s="66">
        <f t="shared" si="4"/>
        <v>0</v>
      </c>
      <c r="I87" s="66">
        <f t="shared" si="5"/>
        <v>31.578947368421055</v>
      </c>
      <c r="J87" s="66">
        <f t="shared" si="6"/>
        <v>1921.0526315789473</v>
      </c>
      <c r="K87" s="66">
        <f t="shared" si="7"/>
        <v>14.210526315789473</v>
      </c>
    </row>
    <row r="88" spans="1:11" ht="15" thickBot="1">
      <c r="A88" s="24" t="s">
        <v>743</v>
      </c>
      <c r="B88" s="24">
        <v>130</v>
      </c>
      <c r="C88" s="24">
        <v>0</v>
      </c>
      <c r="D88" s="24">
        <v>12</v>
      </c>
      <c r="E88" s="24">
        <v>0.5</v>
      </c>
      <c r="F88" s="24">
        <v>430</v>
      </c>
      <c r="H88" s="66">
        <f t="shared" si="4"/>
        <v>0</v>
      </c>
      <c r="I88" s="66">
        <f t="shared" si="5"/>
        <v>46.153846153846153</v>
      </c>
      <c r="J88" s="66">
        <f t="shared" si="6"/>
        <v>1653.8461538461538</v>
      </c>
      <c r="K88" s="66">
        <f t="shared" si="7"/>
        <v>3.4615384615384617</v>
      </c>
    </row>
    <row r="89" spans="1:11" s="22" customFormat="1" ht="15" thickBot="1">
      <c r="A89" s="20" t="s">
        <v>1872</v>
      </c>
      <c r="H89" s="66"/>
      <c r="I89" s="66"/>
      <c r="J89" s="66"/>
      <c r="K89" s="66"/>
    </row>
    <row r="90" spans="1:11">
      <c r="A90" s="24" t="s">
        <v>93</v>
      </c>
      <c r="B90" s="24">
        <v>480</v>
      </c>
      <c r="C90" s="24">
        <v>2</v>
      </c>
      <c r="D90" s="24">
        <v>8</v>
      </c>
      <c r="E90" s="24">
        <v>2.5</v>
      </c>
      <c r="F90" s="24">
        <v>520</v>
      </c>
      <c r="H90" s="66">
        <f t="shared" si="4"/>
        <v>2.0833333333333335</v>
      </c>
      <c r="I90" s="66">
        <f t="shared" si="5"/>
        <v>8.3333333333333339</v>
      </c>
      <c r="J90" s="66">
        <f t="shared" si="6"/>
        <v>541.66666666666663</v>
      </c>
      <c r="K90" s="66">
        <f t="shared" si="7"/>
        <v>4.6875</v>
      </c>
    </row>
    <row r="91" spans="1:11" ht="15" thickBot="1">
      <c r="A91" s="24" t="s">
        <v>94</v>
      </c>
      <c r="B91" s="24">
        <v>560</v>
      </c>
      <c r="C91" s="24">
        <v>2</v>
      </c>
      <c r="D91" s="24">
        <v>8</v>
      </c>
      <c r="E91" s="24">
        <v>6</v>
      </c>
      <c r="F91" s="24">
        <v>540</v>
      </c>
      <c r="H91" s="66">
        <f t="shared" si="4"/>
        <v>1.7857142857142856</v>
      </c>
      <c r="I91" s="66">
        <f t="shared" si="5"/>
        <v>7.1428571428571423</v>
      </c>
      <c r="J91" s="66">
        <f t="shared" si="6"/>
        <v>482.14285714285717</v>
      </c>
      <c r="K91" s="66">
        <f t="shared" si="7"/>
        <v>9.6428571428571441</v>
      </c>
    </row>
    <row r="92" spans="1:11" s="22" customFormat="1" ht="15" thickBot="1">
      <c r="A92" s="20" t="s">
        <v>95</v>
      </c>
      <c r="H92" s="66"/>
      <c r="I92" s="66"/>
      <c r="J92" s="66"/>
      <c r="K92" s="66"/>
    </row>
    <row r="93" spans="1:11" s="22" customFormat="1" ht="15" thickBot="1">
      <c r="A93" s="20" t="s">
        <v>96</v>
      </c>
      <c r="H93" s="66"/>
      <c r="I93" s="66"/>
      <c r="J93" s="66"/>
      <c r="K93" s="66"/>
    </row>
    <row r="94" spans="1:11">
      <c r="A94" s="24" t="s">
        <v>97</v>
      </c>
      <c r="B94" s="24">
        <v>150</v>
      </c>
      <c r="C94" s="24">
        <v>0</v>
      </c>
      <c r="D94" s="24">
        <v>0</v>
      </c>
      <c r="E94" s="24">
        <v>3</v>
      </c>
      <c r="F94" s="24">
        <v>310</v>
      </c>
      <c r="H94" s="66">
        <f t="shared" si="4"/>
        <v>0</v>
      </c>
      <c r="I94" s="66">
        <f t="shared" si="5"/>
        <v>0</v>
      </c>
      <c r="J94" s="66">
        <f t="shared" si="6"/>
        <v>1033.3333333333335</v>
      </c>
      <c r="K94" s="66">
        <f t="shared" si="7"/>
        <v>18</v>
      </c>
    </row>
    <row r="95" spans="1:11">
      <c r="A95" s="24" t="s">
        <v>98</v>
      </c>
      <c r="B95" s="24">
        <v>20</v>
      </c>
      <c r="C95" s="24">
        <v>0</v>
      </c>
      <c r="D95" s="24">
        <v>0</v>
      </c>
      <c r="E95" s="24">
        <v>0</v>
      </c>
      <c r="F95" s="24">
        <v>230</v>
      </c>
      <c r="H95" s="66">
        <f t="shared" si="4"/>
        <v>0</v>
      </c>
      <c r="I95" s="66">
        <f t="shared" si="5"/>
        <v>0</v>
      </c>
      <c r="J95" s="66">
        <f t="shared" si="6"/>
        <v>5750</v>
      </c>
      <c r="K95" s="66">
        <f t="shared" si="7"/>
        <v>0</v>
      </c>
    </row>
    <row r="96" spans="1:11">
      <c r="A96" s="24" t="s">
        <v>99</v>
      </c>
      <c r="B96" s="24">
        <v>40</v>
      </c>
      <c r="C96" s="24">
        <v>0</v>
      </c>
      <c r="D96" s="24">
        <v>1</v>
      </c>
      <c r="E96" s="24">
        <v>1</v>
      </c>
      <c r="F96" s="24">
        <v>160</v>
      </c>
      <c r="H96" s="66">
        <f t="shared" si="4"/>
        <v>0</v>
      </c>
      <c r="I96" s="66">
        <f t="shared" si="5"/>
        <v>12.5</v>
      </c>
      <c r="J96" s="66">
        <f t="shared" si="6"/>
        <v>2000</v>
      </c>
      <c r="K96" s="66">
        <f t="shared" si="7"/>
        <v>22.5</v>
      </c>
    </row>
    <row r="97" spans="1:11">
      <c r="A97" s="24" t="s">
        <v>860</v>
      </c>
      <c r="B97" s="24">
        <v>150</v>
      </c>
      <c r="C97" s="24">
        <v>0</v>
      </c>
      <c r="D97" s="24">
        <v>0</v>
      </c>
      <c r="E97" s="24">
        <v>2.5</v>
      </c>
      <c r="F97" s="24">
        <v>120</v>
      </c>
      <c r="H97" s="66">
        <f t="shared" si="4"/>
        <v>0</v>
      </c>
      <c r="I97" s="66">
        <f t="shared" si="5"/>
        <v>0</v>
      </c>
      <c r="J97" s="66">
        <f t="shared" si="6"/>
        <v>400</v>
      </c>
      <c r="K97" s="66">
        <f t="shared" si="7"/>
        <v>15</v>
      </c>
    </row>
    <row r="98" spans="1:11">
      <c r="A98" s="24" t="s">
        <v>369</v>
      </c>
      <c r="B98" s="24">
        <v>45</v>
      </c>
      <c r="C98" s="24">
        <v>0</v>
      </c>
      <c r="D98" s="24">
        <v>0</v>
      </c>
      <c r="E98" s="24">
        <v>0</v>
      </c>
      <c r="F98" s="24">
        <v>240</v>
      </c>
      <c r="H98" s="66">
        <f t="shared" si="4"/>
        <v>0</v>
      </c>
      <c r="I98" s="66">
        <f t="shared" si="5"/>
        <v>0</v>
      </c>
      <c r="J98" s="66">
        <f t="shared" si="6"/>
        <v>2666.6666666666665</v>
      </c>
      <c r="K98" s="66">
        <f t="shared" si="7"/>
        <v>0</v>
      </c>
    </row>
    <row r="99" spans="1:11">
      <c r="A99" s="24" t="s">
        <v>803</v>
      </c>
      <c r="B99" s="24">
        <v>15</v>
      </c>
      <c r="C99" s="24">
        <v>0</v>
      </c>
      <c r="D99" s="24">
        <v>0</v>
      </c>
      <c r="E99" s="24">
        <v>0</v>
      </c>
      <c r="F99" s="24">
        <v>1030</v>
      </c>
      <c r="H99" s="66">
        <f t="shared" si="4"/>
        <v>0</v>
      </c>
      <c r="I99" s="66">
        <f t="shared" si="5"/>
        <v>0</v>
      </c>
      <c r="J99" s="66">
        <f t="shared" si="6"/>
        <v>34333.333333333336</v>
      </c>
      <c r="K99" s="66">
        <f t="shared" si="7"/>
        <v>0</v>
      </c>
    </row>
    <row r="100" spans="1:11">
      <c r="A100" s="24" t="s">
        <v>100</v>
      </c>
      <c r="B100" s="24">
        <v>100</v>
      </c>
      <c r="C100" s="24">
        <v>0</v>
      </c>
      <c r="D100" s="24">
        <v>1</v>
      </c>
      <c r="E100" s="24">
        <v>1.5</v>
      </c>
      <c r="F100" s="24">
        <v>240</v>
      </c>
      <c r="H100" s="66">
        <f t="shared" si="4"/>
        <v>0</v>
      </c>
      <c r="I100" s="66">
        <f t="shared" si="5"/>
        <v>5</v>
      </c>
      <c r="J100" s="66">
        <f t="shared" si="6"/>
        <v>1200</v>
      </c>
      <c r="K100" s="66">
        <f t="shared" si="7"/>
        <v>13.5</v>
      </c>
    </row>
    <row r="101" spans="1:11">
      <c r="A101" s="24" t="s">
        <v>101</v>
      </c>
      <c r="B101" s="24">
        <v>160</v>
      </c>
      <c r="C101" s="24">
        <v>0</v>
      </c>
      <c r="D101" s="24">
        <v>1</v>
      </c>
      <c r="E101" s="24">
        <v>3.5</v>
      </c>
      <c r="F101" s="24">
        <v>250</v>
      </c>
      <c r="H101" s="66">
        <f t="shared" si="4"/>
        <v>0</v>
      </c>
      <c r="I101" s="66">
        <f t="shared" si="5"/>
        <v>3.125</v>
      </c>
      <c r="J101" s="66">
        <f t="shared" si="6"/>
        <v>781.25</v>
      </c>
      <c r="K101" s="66">
        <f t="shared" si="7"/>
        <v>19.6875</v>
      </c>
    </row>
  </sheetData>
  <phoneticPr fontId="3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233"/>
  <sheetViews>
    <sheetView workbookViewId="0">
      <selection activeCell="H6" activeCellId="1" sqref="A6:A19 H6:K19"/>
    </sheetView>
  </sheetViews>
  <sheetFormatPr baseColWidth="10" defaultColWidth="10.83203125" defaultRowHeight="14" x14ac:dyDescent="0"/>
  <cols>
    <col min="1" max="1" width="32.6640625" style="24" customWidth="1"/>
    <col min="2" max="16384" width="10.83203125" style="24"/>
  </cols>
  <sheetData>
    <row r="1" spans="1:11">
      <c r="A1" s="24" t="s">
        <v>1746</v>
      </c>
      <c r="B1" s="30" t="s">
        <v>102</v>
      </c>
      <c r="H1" s="24" t="s">
        <v>3687</v>
      </c>
    </row>
    <row r="2" spans="1:11">
      <c r="A2" s="24" t="s">
        <v>1748</v>
      </c>
      <c r="B2" s="27">
        <v>40983</v>
      </c>
    </row>
    <row r="3" spans="1:11" ht="15" thickBot="1">
      <c r="A3" s="44" t="s">
        <v>1749</v>
      </c>
      <c r="B3" s="45" t="s">
        <v>1750</v>
      </c>
      <c r="C3" s="45" t="s">
        <v>1751</v>
      </c>
      <c r="D3" s="45" t="s">
        <v>1752</v>
      </c>
      <c r="E3" s="45" t="s">
        <v>1753</v>
      </c>
      <c r="F3" s="45" t="s">
        <v>103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1" s="22" customFormat="1" ht="15" thickBot="1">
      <c r="A4" s="20" t="s">
        <v>104</v>
      </c>
      <c r="H4" s="66"/>
      <c r="I4" s="66"/>
      <c r="J4" s="66"/>
      <c r="K4" s="66"/>
    </row>
    <row r="5" spans="1:11" s="22" customFormat="1" ht="15" thickBot="1">
      <c r="A5" s="20" t="s">
        <v>105</v>
      </c>
      <c r="H5" s="66"/>
      <c r="I5" s="66"/>
      <c r="J5" s="66"/>
      <c r="K5" s="66"/>
    </row>
    <row r="6" spans="1:11">
      <c r="A6" s="24" t="s">
        <v>106</v>
      </c>
      <c r="B6" s="24">
        <v>240</v>
      </c>
      <c r="C6" s="24">
        <v>1</v>
      </c>
      <c r="D6" s="24">
        <v>11</v>
      </c>
      <c r="E6" s="24">
        <v>4.5</v>
      </c>
      <c r="F6" s="24">
        <v>250</v>
      </c>
      <c r="H6" s="66">
        <f t="shared" ref="H6" si="0">C6/B6*500</f>
        <v>2.0833333333333335</v>
      </c>
      <c r="I6" s="66">
        <f t="shared" ref="I6" si="1">D6/B6*500</f>
        <v>22.916666666666664</v>
      </c>
      <c r="J6" s="66">
        <f t="shared" ref="J6" si="2">F6/B6*500</f>
        <v>520.83333333333337</v>
      </c>
      <c r="K6" s="66">
        <f t="shared" ref="K6" si="3">(E6*9)/B6*100</f>
        <v>16.875</v>
      </c>
    </row>
    <row r="7" spans="1:11">
      <c r="A7" s="24" t="s">
        <v>107</v>
      </c>
      <c r="B7" s="24">
        <v>250</v>
      </c>
      <c r="C7" s="24">
        <v>1</v>
      </c>
      <c r="D7" s="24">
        <v>11</v>
      </c>
      <c r="E7" s="24">
        <v>4.5</v>
      </c>
      <c r="F7" s="24">
        <v>250</v>
      </c>
      <c r="H7" s="66">
        <f t="shared" ref="H7:H70" si="4">C7/B7*500</f>
        <v>2</v>
      </c>
      <c r="I7" s="66">
        <f t="shared" ref="I7:I70" si="5">D7/B7*500</f>
        <v>22</v>
      </c>
      <c r="J7" s="66">
        <f t="shared" ref="J7:J70" si="6">F7/B7*500</f>
        <v>500</v>
      </c>
      <c r="K7" s="66">
        <f t="shared" ref="K7:K70" si="7">(E7*9)/B7*100</f>
        <v>16.2</v>
      </c>
    </row>
    <row r="8" spans="1:11">
      <c r="A8" s="24" t="s">
        <v>108</v>
      </c>
      <c r="B8" s="24">
        <v>290</v>
      </c>
      <c r="C8" s="24">
        <v>2</v>
      </c>
      <c r="D8" s="24">
        <v>12</v>
      </c>
      <c r="E8" s="24">
        <v>5</v>
      </c>
      <c r="F8" s="24">
        <v>300</v>
      </c>
      <c r="H8" s="66">
        <f t="shared" si="4"/>
        <v>3.4482758620689653</v>
      </c>
      <c r="I8" s="66">
        <f t="shared" si="5"/>
        <v>20.689655172413794</v>
      </c>
      <c r="J8" s="66">
        <f t="shared" si="6"/>
        <v>517.24137931034488</v>
      </c>
      <c r="K8" s="66">
        <f t="shared" si="7"/>
        <v>15.517241379310345</v>
      </c>
    </row>
    <row r="9" spans="1:11">
      <c r="A9" s="24" t="s">
        <v>109</v>
      </c>
      <c r="B9" s="24">
        <v>240</v>
      </c>
      <c r="C9" s="24">
        <v>1</v>
      </c>
      <c r="D9" s="24">
        <v>10</v>
      </c>
      <c r="E9" s="24">
        <v>4</v>
      </c>
      <c r="F9" s="24">
        <v>200</v>
      </c>
      <c r="H9" s="66">
        <f t="shared" si="4"/>
        <v>2.0833333333333335</v>
      </c>
      <c r="I9" s="66">
        <f t="shared" si="5"/>
        <v>20.833333333333332</v>
      </c>
      <c r="J9" s="66">
        <f t="shared" si="6"/>
        <v>416.66666666666669</v>
      </c>
      <c r="K9" s="66">
        <f t="shared" si="7"/>
        <v>15</v>
      </c>
    </row>
    <row r="10" spans="1:11">
      <c r="A10" s="24" t="s">
        <v>110</v>
      </c>
      <c r="B10" s="24">
        <v>270</v>
      </c>
      <c r="C10" s="24">
        <v>1</v>
      </c>
      <c r="D10" s="24">
        <v>11</v>
      </c>
      <c r="E10" s="24">
        <v>4.5</v>
      </c>
      <c r="F10" s="24">
        <v>250</v>
      </c>
      <c r="H10" s="66">
        <f t="shared" si="4"/>
        <v>1.8518518518518519</v>
      </c>
      <c r="I10" s="66">
        <f t="shared" si="5"/>
        <v>20.370370370370374</v>
      </c>
      <c r="J10" s="66">
        <f t="shared" si="6"/>
        <v>462.96296296296299</v>
      </c>
      <c r="K10" s="66">
        <f t="shared" si="7"/>
        <v>15</v>
      </c>
    </row>
    <row r="11" spans="1:11">
      <c r="A11" s="24" t="s">
        <v>111</v>
      </c>
      <c r="B11" s="24">
        <v>230</v>
      </c>
      <c r="C11" s="24">
        <v>1</v>
      </c>
      <c r="D11" s="24">
        <v>10</v>
      </c>
      <c r="E11" s="24">
        <v>3.5</v>
      </c>
      <c r="F11" s="24">
        <v>200</v>
      </c>
      <c r="H11" s="66">
        <f t="shared" si="4"/>
        <v>2.1739130434782608</v>
      </c>
      <c r="I11" s="66">
        <f t="shared" si="5"/>
        <v>21.739130434782609</v>
      </c>
      <c r="J11" s="66">
        <f t="shared" si="6"/>
        <v>434.78260869565219</v>
      </c>
      <c r="K11" s="66">
        <f t="shared" si="7"/>
        <v>13.695652173913043</v>
      </c>
    </row>
    <row r="12" spans="1:11">
      <c r="A12" s="24" t="s">
        <v>112</v>
      </c>
      <c r="B12" s="24">
        <v>230</v>
      </c>
      <c r="C12" s="24">
        <v>2</v>
      </c>
      <c r="D12" s="24">
        <v>9</v>
      </c>
      <c r="E12" s="24">
        <v>3.5</v>
      </c>
      <c r="F12" s="24">
        <v>150</v>
      </c>
      <c r="H12" s="66">
        <f t="shared" si="4"/>
        <v>4.3478260869565215</v>
      </c>
      <c r="I12" s="66">
        <f t="shared" si="5"/>
        <v>19.565217391304348</v>
      </c>
      <c r="J12" s="66">
        <f t="shared" si="6"/>
        <v>326.08695652173913</v>
      </c>
      <c r="K12" s="66">
        <f t="shared" si="7"/>
        <v>13.695652173913043</v>
      </c>
    </row>
    <row r="13" spans="1:11">
      <c r="A13" s="24" t="s">
        <v>113</v>
      </c>
      <c r="B13" s="24">
        <v>330</v>
      </c>
      <c r="C13" s="24">
        <v>1</v>
      </c>
      <c r="D13" s="24">
        <v>14</v>
      </c>
      <c r="E13" s="24">
        <v>7</v>
      </c>
      <c r="F13" s="24">
        <v>400</v>
      </c>
      <c r="H13" s="66">
        <f t="shared" si="4"/>
        <v>1.5151515151515151</v>
      </c>
      <c r="I13" s="66">
        <f t="shared" si="5"/>
        <v>21.212121212121215</v>
      </c>
      <c r="J13" s="66">
        <f t="shared" si="6"/>
        <v>606.06060606060612</v>
      </c>
      <c r="K13" s="66">
        <f t="shared" si="7"/>
        <v>19.090909090909093</v>
      </c>
    </row>
    <row r="14" spans="1:11">
      <c r="A14" s="24" t="s">
        <v>114</v>
      </c>
      <c r="B14" s="24">
        <v>290</v>
      </c>
      <c r="C14" s="24">
        <v>1</v>
      </c>
      <c r="D14" s="24">
        <v>13</v>
      </c>
      <c r="E14" s="24">
        <v>6</v>
      </c>
      <c r="F14" s="24">
        <v>350</v>
      </c>
      <c r="H14" s="66">
        <f t="shared" si="4"/>
        <v>1.7241379310344827</v>
      </c>
      <c r="I14" s="66">
        <f t="shared" si="5"/>
        <v>22.413793103448274</v>
      </c>
      <c r="J14" s="66">
        <f t="shared" si="6"/>
        <v>603.44827586206895</v>
      </c>
      <c r="K14" s="66">
        <f t="shared" si="7"/>
        <v>18.620689655172416</v>
      </c>
    </row>
    <row r="15" spans="1:11">
      <c r="A15" s="24" t="s">
        <v>115</v>
      </c>
      <c r="B15" s="24">
        <v>260</v>
      </c>
      <c r="C15" s="24">
        <v>1</v>
      </c>
      <c r="D15" s="24">
        <v>11</v>
      </c>
      <c r="E15" s="24">
        <v>4.5</v>
      </c>
      <c r="F15" s="24">
        <v>250</v>
      </c>
      <c r="H15" s="66">
        <f t="shared" si="4"/>
        <v>1.9230769230769231</v>
      </c>
      <c r="I15" s="66">
        <f t="shared" si="5"/>
        <v>21.153846153846153</v>
      </c>
      <c r="J15" s="66">
        <f t="shared" si="6"/>
        <v>480.76923076923077</v>
      </c>
      <c r="K15" s="66">
        <f t="shared" si="7"/>
        <v>15.576923076923077</v>
      </c>
    </row>
    <row r="16" spans="1:11">
      <c r="A16" s="24" t="s">
        <v>116</v>
      </c>
      <c r="B16" s="24">
        <v>280</v>
      </c>
      <c r="C16" s="24">
        <v>1</v>
      </c>
      <c r="D16" s="24">
        <v>12</v>
      </c>
      <c r="E16" s="24">
        <v>5</v>
      </c>
      <c r="F16" s="24">
        <v>300</v>
      </c>
      <c r="H16" s="66">
        <f t="shared" si="4"/>
        <v>1.7857142857142856</v>
      </c>
      <c r="I16" s="66">
        <f t="shared" si="5"/>
        <v>21.428571428571427</v>
      </c>
      <c r="J16" s="66">
        <f t="shared" si="6"/>
        <v>535.71428571428567</v>
      </c>
      <c r="K16" s="66">
        <f t="shared" si="7"/>
        <v>16.071428571428573</v>
      </c>
    </row>
    <row r="17" spans="1:11">
      <c r="A17" s="24" t="s">
        <v>117</v>
      </c>
      <c r="B17" s="24">
        <v>290</v>
      </c>
      <c r="C17" s="24">
        <v>1</v>
      </c>
      <c r="D17" s="24">
        <v>13</v>
      </c>
      <c r="E17" s="24">
        <v>5</v>
      </c>
      <c r="F17" s="24">
        <v>300</v>
      </c>
      <c r="H17" s="66">
        <f t="shared" si="4"/>
        <v>1.7241379310344827</v>
      </c>
      <c r="I17" s="66">
        <f t="shared" si="5"/>
        <v>22.413793103448274</v>
      </c>
      <c r="J17" s="66">
        <f t="shared" si="6"/>
        <v>517.24137931034488</v>
      </c>
      <c r="K17" s="66">
        <f t="shared" si="7"/>
        <v>15.517241379310345</v>
      </c>
    </row>
    <row r="18" spans="1:11">
      <c r="A18" s="24" t="s">
        <v>118</v>
      </c>
      <c r="B18" s="24">
        <v>270</v>
      </c>
      <c r="C18" s="24">
        <v>2</v>
      </c>
      <c r="D18" s="24">
        <v>11</v>
      </c>
      <c r="E18" s="24">
        <v>5</v>
      </c>
      <c r="F18" s="24">
        <v>250</v>
      </c>
      <c r="H18" s="66">
        <f t="shared" si="4"/>
        <v>3.7037037037037037</v>
      </c>
      <c r="I18" s="66">
        <f t="shared" si="5"/>
        <v>20.370370370370374</v>
      </c>
      <c r="J18" s="66">
        <f t="shared" si="6"/>
        <v>462.96296296296299</v>
      </c>
      <c r="K18" s="66">
        <f t="shared" si="7"/>
        <v>16.666666666666664</v>
      </c>
    </row>
    <row r="19" spans="1:11" ht="15" thickBot="1">
      <c r="A19" s="24" t="s">
        <v>119</v>
      </c>
      <c r="B19" s="24">
        <v>270</v>
      </c>
      <c r="C19" s="24">
        <v>1</v>
      </c>
      <c r="D19" s="24">
        <v>12</v>
      </c>
      <c r="E19" s="24">
        <v>5</v>
      </c>
      <c r="F19" s="24">
        <v>250</v>
      </c>
      <c r="H19" s="66">
        <f t="shared" si="4"/>
        <v>1.8518518518518519</v>
      </c>
      <c r="I19" s="66">
        <f t="shared" si="5"/>
        <v>22.222222222222221</v>
      </c>
      <c r="J19" s="66">
        <f t="shared" si="6"/>
        <v>462.96296296296299</v>
      </c>
      <c r="K19" s="66">
        <f t="shared" si="7"/>
        <v>16.666666666666664</v>
      </c>
    </row>
    <row r="20" spans="1:11" s="22" customFormat="1" ht="15" thickBot="1">
      <c r="A20" s="20" t="s">
        <v>120</v>
      </c>
      <c r="H20" s="66"/>
      <c r="I20" s="66"/>
      <c r="J20" s="66"/>
      <c r="K20" s="66"/>
    </row>
    <row r="21" spans="1:11">
      <c r="A21" s="24" t="s">
        <v>121</v>
      </c>
      <c r="B21" s="24">
        <v>190</v>
      </c>
      <c r="C21" s="24">
        <v>1</v>
      </c>
      <c r="D21" s="24">
        <v>9</v>
      </c>
      <c r="E21" s="24">
        <v>4</v>
      </c>
      <c r="F21" s="24">
        <v>250</v>
      </c>
      <c r="H21" s="66">
        <f t="shared" si="4"/>
        <v>2.6315789473684208</v>
      </c>
      <c r="I21" s="66">
        <f t="shared" si="5"/>
        <v>23.684210526315791</v>
      </c>
      <c r="J21" s="66">
        <f t="shared" si="6"/>
        <v>657.89473684210532</v>
      </c>
      <c r="K21" s="66">
        <f t="shared" si="7"/>
        <v>18.947368421052634</v>
      </c>
    </row>
    <row r="22" spans="1:11">
      <c r="A22" s="24" t="s">
        <v>122</v>
      </c>
      <c r="B22" s="24">
        <v>200</v>
      </c>
      <c r="C22" s="24">
        <v>1</v>
      </c>
      <c r="D22" s="24">
        <v>9</v>
      </c>
      <c r="E22" s="24">
        <v>4</v>
      </c>
      <c r="F22" s="24">
        <v>250</v>
      </c>
      <c r="H22" s="66">
        <f t="shared" si="4"/>
        <v>2.5</v>
      </c>
      <c r="I22" s="66">
        <f t="shared" si="5"/>
        <v>22.5</v>
      </c>
      <c r="J22" s="66">
        <f t="shared" si="6"/>
        <v>625</v>
      </c>
      <c r="K22" s="66">
        <f t="shared" si="7"/>
        <v>18</v>
      </c>
    </row>
    <row r="23" spans="1:11">
      <c r="A23" s="24" t="s">
        <v>123</v>
      </c>
      <c r="B23" s="24">
        <v>240</v>
      </c>
      <c r="C23" s="24">
        <v>1</v>
      </c>
      <c r="D23" s="24">
        <v>10</v>
      </c>
      <c r="E23" s="24">
        <v>5</v>
      </c>
      <c r="F23" s="24">
        <v>300</v>
      </c>
      <c r="H23" s="66">
        <f t="shared" si="4"/>
        <v>2.0833333333333335</v>
      </c>
      <c r="I23" s="66">
        <f t="shared" si="5"/>
        <v>20.833333333333332</v>
      </c>
      <c r="J23" s="66">
        <f t="shared" si="6"/>
        <v>625</v>
      </c>
      <c r="K23" s="66">
        <f t="shared" si="7"/>
        <v>18.75</v>
      </c>
    </row>
    <row r="24" spans="1:11">
      <c r="A24" s="24" t="s">
        <v>124</v>
      </c>
      <c r="B24" s="24">
        <v>180</v>
      </c>
      <c r="C24" s="24">
        <v>1</v>
      </c>
      <c r="D24" s="24">
        <v>9</v>
      </c>
      <c r="E24" s="24">
        <v>3.5</v>
      </c>
      <c r="F24" s="24">
        <v>200</v>
      </c>
      <c r="H24" s="66">
        <f t="shared" si="4"/>
        <v>2.7777777777777777</v>
      </c>
      <c r="I24" s="66">
        <f t="shared" si="5"/>
        <v>25</v>
      </c>
      <c r="J24" s="66">
        <f t="shared" si="6"/>
        <v>555.55555555555554</v>
      </c>
      <c r="K24" s="66">
        <f t="shared" si="7"/>
        <v>17.5</v>
      </c>
    </row>
    <row r="25" spans="1:11">
      <c r="A25" s="24" t="s">
        <v>110</v>
      </c>
      <c r="B25" s="24">
        <v>220</v>
      </c>
      <c r="C25" s="24">
        <v>1</v>
      </c>
      <c r="D25" s="24">
        <v>9</v>
      </c>
      <c r="E25" s="24">
        <v>4</v>
      </c>
      <c r="F25" s="24">
        <v>250</v>
      </c>
      <c r="H25" s="66">
        <f t="shared" si="4"/>
        <v>2.2727272727272725</v>
      </c>
      <c r="I25" s="66">
        <f t="shared" si="5"/>
        <v>20.454545454545453</v>
      </c>
      <c r="J25" s="66">
        <f t="shared" si="6"/>
        <v>568.18181818181824</v>
      </c>
      <c r="K25" s="66">
        <f t="shared" si="7"/>
        <v>16.363636363636363</v>
      </c>
    </row>
    <row r="26" spans="1:11">
      <c r="A26" s="24" t="s">
        <v>111</v>
      </c>
      <c r="B26" s="24">
        <v>280</v>
      </c>
      <c r="C26" s="24">
        <v>1</v>
      </c>
      <c r="D26" s="24">
        <v>8</v>
      </c>
      <c r="E26" s="24">
        <v>3</v>
      </c>
      <c r="F26" s="24">
        <v>200</v>
      </c>
      <c r="H26" s="66">
        <f t="shared" si="4"/>
        <v>1.7857142857142856</v>
      </c>
      <c r="I26" s="66">
        <f t="shared" si="5"/>
        <v>14.285714285714285</v>
      </c>
      <c r="J26" s="66">
        <f t="shared" si="6"/>
        <v>357.14285714285717</v>
      </c>
      <c r="K26" s="66">
        <f t="shared" si="7"/>
        <v>9.6428571428571441</v>
      </c>
    </row>
    <row r="27" spans="1:11">
      <c r="A27" s="24" t="s">
        <v>112</v>
      </c>
      <c r="B27" s="24">
        <v>280</v>
      </c>
      <c r="C27" s="24">
        <v>1</v>
      </c>
      <c r="D27" s="24">
        <v>8</v>
      </c>
      <c r="E27" s="24">
        <v>3</v>
      </c>
      <c r="F27" s="24">
        <v>150</v>
      </c>
      <c r="H27" s="66">
        <f t="shared" si="4"/>
        <v>1.7857142857142856</v>
      </c>
      <c r="I27" s="66">
        <f t="shared" si="5"/>
        <v>14.285714285714285</v>
      </c>
      <c r="J27" s="66">
        <f t="shared" si="6"/>
        <v>267.85714285714283</v>
      </c>
      <c r="K27" s="66">
        <f t="shared" si="7"/>
        <v>9.6428571428571441</v>
      </c>
    </row>
    <row r="28" spans="1:11">
      <c r="A28" s="24" t="s">
        <v>113</v>
      </c>
      <c r="B28" s="24">
        <v>280</v>
      </c>
      <c r="C28" s="24">
        <v>1</v>
      </c>
      <c r="D28" s="24">
        <v>13</v>
      </c>
      <c r="E28" s="24">
        <v>6</v>
      </c>
      <c r="F28" s="24">
        <v>400</v>
      </c>
      <c r="H28" s="66">
        <f t="shared" si="4"/>
        <v>1.7857142857142856</v>
      </c>
      <c r="I28" s="66">
        <f t="shared" si="5"/>
        <v>23.214285714285715</v>
      </c>
      <c r="J28" s="66">
        <f t="shared" si="6"/>
        <v>714.28571428571433</v>
      </c>
      <c r="K28" s="66">
        <f t="shared" si="7"/>
        <v>19.285714285714288</v>
      </c>
    </row>
    <row r="29" spans="1:11">
      <c r="A29" s="24" t="s">
        <v>114</v>
      </c>
      <c r="B29" s="24">
        <v>250</v>
      </c>
      <c r="C29" s="24">
        <v>1</v>
      </c>
      <c r="D29" s="24">
        <v>12</v>
      </c>
      <c r="E29" s="24">
        <v>6</v>
      </c>
      <c r="F29" s="24">
        <v>350</v>
      </c>
      <c r="H29" s="66">
        <f t="shared" si="4"/>
        <v>2</v>
      </c>
      <c r="I29" s="66">
        <f t="shared" si="5"/>
        <v>24</v>
      </c>
      <c r="J29" s="66">
        <f t="shared" si="6"/>
        <v>700</v>
      </c>
      <c r="K29" s="66">
        <f t="shared" si="7"/>
        <v>21.6</v>
      </c>
    </row>
    <row r="30" spans="1:11">
      <c r="A30" s="24" t="s">
        <v>115</v>
      </c>
      <c r="B30" s="24">
        <v>220</v>
      </c>
      <c r="C30" s="24">
        <v>1</v>
      </c>
      <c r="D30" s="24">
        <v>10</v>
      </c>
      <c r="E30" s="24">
        <v>4</v>
      </c>
      <c r="F30" s="24">
        <v>250</v>
      </c>
      <c r="H30" s="66">
        <f t="shared" si="4"/>
        <v>2.2727272727272725</v>
      </c>
      <c r="I30" s="66">
        <f t="shared" si="5"/>
        <v>22.727272727272727</v>
      </c>
      <c r="J30" s="66">
        <f t="shared" si="6"/>
        <v>568.18181818181824</v>
      </c>
      <c r="K30" s="66">
        <f t="shared" si="7"/>
        <v>16.363636363636363</v>
      </c>
    </row>
    <row r="31" spans="1:11">
      <c r="A31" s="24" t="s">
        <v>116</v>
      </c>
      <c r="B31" s="24">
        <v>240</v>
      </c>
      <c r="C31" s="24">
        <v>1</v>
      </c>
      <c r="D31" s="24">
        <v>11</v>
      </c>
      <c r="E31" s="24">
        <v>5</v>
      </c>
      <c r="F31" s="24">
        <v>300</v>
      </c>
      <c r="H31" s="66">
        <f t="shared" si="4"/>
        <v>2.0833333333333335</v>
      </c>
      <c r="I31" s="66">
        <f t="shared" si="5"/>
        <v>22.916666666666664</v>
      </c>
      <c r="J31" s="66">
        <f t="shared" si="6"/>
        <v>625</v>
      </c>
      <c r="K31" s="66">
        <f t="shared" si="7"/>
        <v>18.75</v>
      </c>
    </row>
    <row r="32" spans="1:11">
      <c r="A32" s="24" t="s">
        <v>117</v>
      </c>
      <c r="B32" s="24">
        <v>240</v>
      </c>
      <c r="C32" s="24">
        <v>1</v>
      </c>
      <c r="D32" s="24">
        <v>11</v>
      </c>
      <c r="E32" s="24">
        <v>5</v>
      </c>
      <c r="F32" s="24">
        <v>300</v>
      </c>
      <c r="H32" s="66">
        <f t="shared" si="4"/>
        <v>2.0833333333333335</v>
      </c>
      <c r="I32" s="66">
        <f t="shared" si="5"/>
        <v>22.916666666666664</v>
      </c>
      <c r="J32" s="66">
        <f t="shared" si="6"/>
        <v>625</v>
      </c>
      <c r="K32" s="66">
        <f t="shared" si="7"/>
        <v>18.75</v>
      </c>
    </row>
    <row r="33" spans="1:11">
      <c r="A33" s="24" t="s">
        <v>118</v>
      </c>
      <c r="B33" s="24">
        <v>220</v>
      </c>
      <c r="C33" s="24">
        <v>1</v>
      </c>
      <c r="D33" s="24">
        <v>9</v>
      </c>
      <c r="E33" s="24">
        <v>4.5</v>
      </c>
      <c r="F33" s="24">
        <v>250</v>
      </c>
      <c r="H33" s="66">
        <f t="shared" si="4"/>
        <v>2.2727272727272725</v>
      </c>
      <c r="I33" s="66">
        <f t="shared" si="5"/>
        <v>20.454545454545453</v>
      </c>
      <c r="J33" s="66">
        <f t="shared" si="6"/>
        <v>568.18181818181824</v>
      </c>
      <c r="K33" s="66">
        <f t="shared" si="7"/>
        <v>18.409090909090907</v>
      </c>
    </row>
    <row r="34" spans="1:11" ht="15" thickBot="1">
      <c r="A34" s="24" t="s">
        <v>119</v>
      </c>
      <c r="B34" s="24">
        <v>220</v>
      </c>
      <c r="C34" s="24">
        <v>1</v>
      </c>
      <c r="D34" s="24">
        <v>10</v>
      </c>
      <c r="E34" s="24">
        <v>5</v>
      </c>
      <c r="F34" s="24">
        <v>250</v>
      </c>
      <c r="H34" s="66">
        <f t="shared" si="4"/>
        <v>2.2727272727272725</v>
      </c>
      <c r="I34" s="66">
        <f t="shared" si="5"/>
        <v>22.727272727272727</v>
      </c>
      <c r="J34" s="66">
        <f t="shared" si="6"/>
        <v>568.18181818181824</v>
      </c>
      <c r="K34" s="66">
        <f t="shared" si="7"/>
        <v>20.454545454545457</v>
      </c>
    </row>
    <row r="35" spans="1:11" s="22" customFormat="1" ht="15" thickBot="1">
      <c r="A35" s="20" t="s">
        <v>125</v>
      </c>
      <c r="H35" s="66"/>
      <c r="I35" s="66"/>
      <c r="J35" s="66"/>
      <c r="K35" s="66"/>
    </row>
    <row r="36" spans="1:11">
      <c r="A36" s="24" t="s">
        <v>121</v>
      </c>
      <c r="B36" s="24">
        <v>220</v>
      </c>
      <c r="C36" s="24">
        <v>1</v>
      </c>
      <c r="D36" s="24">
        <v>10</v>
      </c>
      <c r="E36" s="24">
        <v>4</v>
      </c>
      <c r="F36" s="24">
        <v>550</v>
      </c>
      <c r="H36" s="66">
        <f t="shared" si="4"/>
        <v>2.2727272727272725</v>
      </c>
      <c r="I36" s="66">
        <f t="shared" si="5"/>
        <v>22.727272727272727</v>
      </c>
      <c r="J36" s="66">
        <f t="shared" si="6"/>
        <v>1250</v>
      </c>
      <c r="K36" s="66">
        <f t="shared" si="7"/>
        <v>16.363636363636363</v>
      </c>
    </row>
    <row r="37" spans="1:11">
      <c r="A37" s="24" t="s">
        <v>122</v>
      </c>
      <c r="B37" s="24">
        <v>230</v>
      </c>
      <c r="C37" s="24">
        <v>1</v>
      </c>
      <c r="D37" s="24">
        <v>10</v>
      </c>
      <c r="E37" s="24">
        <v>4</v>
      </c>
      <c r="F37" s="24">
        <v>610</v>
      </c>
      <c r="H37" s="66">
        <f t="shared" si="4"/>
        <v>2.1739130434782608</v>
      </c>
      <c r="I37" s="66">
        <f t="shared" si="5"/>
        <v>21.739130434782609</v>
      </c>
      <c r="J37" s="66">
        <f t="shared" si="6"/>
        <v>1326.086956521739</v>
      </c>
      <c r="K37" s="66">
        <f t="shared" si="7"/>
        <v>15.65217391304348</v>
      </c>
    </row>
    <row r="38" spans="1:11">
      <c r="A38" s="24" t="s">
        <v>123</v>
      </c>
      <c r="B38" s="24">
        <v>260</v>
      </c>
      <c r="C38" s="24">
        <v>1</v>
      </c>
      <c r="D38" s="24">
        <v>12</v>
      </c>
      <c r="E38" s="24">
        <v>5</v>
      </c>
      <c r="F38" s="24">
        <v>680</v>
      </c>
      <c r="H38" s="66">
        <f t="shared" si="4"/>
        <v>1.9230769230769231</v>
      </c>
      <c r="I38" s="66">
        <f t="shared" si="5"/>
        <v>23.076923076923077</v>
      </c>
      <c r="J38" s="66">
        <f t="shared" si="6"/>
        <v>1307.6923076923076</v>
      </c>
      <c r="K38" s="66">
        <f t="shared" si="7"/>
        <v>17.307692307692307</v>
      </c>
    </row>
    <row r="39" spans="1:11">
      <c r="A39" s="24" t="s">
        <v>124</v>
      </c>
      <c r="B39" s="24">
        <v>210</v>
      </c>
      <c r="C39" s="24">
        <v>1</v>
      </c>
      <c r="D39" s="24">
        <v>10</v>
      </c>
      <c r="E39" s="24">
        <v>3.5</v>
      </c>
      <c r="F39" s="24">
        <v>540</v>
      </c>
      <c r="H39" s="66">
        <f t="shared" si="4"/>
        <v>2.3809523809523814</v>
      </c>
      <c r="I39" s="66">
        <f t="shared" si="5"/>
        <v>23.809523809523807</v>
      </c>
      <c r="J39" s="66">
        <f t="shared" si="6"/>
        <v>1285.7142857142858</v>
      </c>
      <c r="K39" s="66">
        <f t="shared" si="7"/>
        <v>15</v>
      </c>
    </row>
    <row r="40" spans="1:11">
      <c r="A40" s="24" t="s">
        <v>110</v>
      </c>
      <c r="B40" s="24">
        <v>240</v>
      </c>
      <c r="C40" s="24">
        <v>1</v>
      </c>
      <c r="D40" s="24">
        <v>11</v>
      </c>
      <c r="E40" s="24">
        <v>4.5</v>
      </c>
      <c r="F40" s="24">
        <v>580</v>
      </c>
      <c r="H40" s="66">
        <f t="shared" si="4"/>
        <v>2.0833333333333335</v>
      </c>
      <c r="I40" s="66">
        <f t="shared" si="5"/>
        <v>22.916666666666664</v>
      </c>
      <c r="J40" s="66">
        <f t="shared" si="6"/>
        <v>1208.3333333333333</v>
      </c>
      <c r="K40" s="66">
        <f t="shared" si="7"/>
        <v>16.875</v>
      </c>
    </row>
    <row r="41" spans="1:11">
      <c r="A41" s="24" t="s">
        <v>111</v>
      </c>
      <c r="B41" s="24">
        <v>200</v>
      </c>
      <c r="C41" s="24">
        <v>1</v>
      </c>
      <c r="D41" s="24">
        <v>9</v>
      </c>
      <c r="E41" s="24">
        <v>3</v>
      </c>
      <c r="F41" s="24">
        <v>550</v>
      </c>
      <c r="H41" s="66">
        <f t="shared" si="4"/>
        <v>2.5</v>
      </c>
      <c r="I41" s="66">
        <f t="shared" si="5"/>
        <v>22.5</v>
      </c>
      <c r="J41" s="66">
        <f t="shared" si="6"/>
        <v>1375</v>
      </c>
      <c r="K41" s="66">
        <f t="shared" si="7"/>
        <v>13.5</v>
      </c>
    </row>
    <row r="42" spans="1:11">
      <c r="A42" s="24" t="s">
        <v>112</v>
      </c>
      <c r="B42" s="24">
        <v>200</v>
      </c>
      <c r="C42" s="24">
        <v>2</v>
      </c>
      <c r="D42" s="24">
        <v>9</v>
      </c>
      <c r="E42" s="24">
        <v>3</v>
      </c>
      <c r="F42" s="24">
        <v>530</v>
      </c>
      <c r="H42" s="66">
        <f t="shared" si="4"/>
        <v>5</v>
      </c>
      <c r="I42" s="66">
        <f t="shared" si="5"/>
        <v>22.5</v>
      </c>
      <c r="J42" s="66">
        <f t="shared" si="6"/>
        <v>1325</v>
      </c>
      <c r="K42" s="66">
        <f t="shared" si="7"/>
        <v>13.5</v>
      </c>
    </row>
    <row r="43" spans="1:11">
      <c r="A43" s="24" t="s">
        <v>113</v>
      </c>
      <c r="B43" s="24">
        <v>300</v>
      </c>
      <c r="C43" s="24">
        <v>1</v>
      </c>
      <c r="D43" s="24">
        <v>14</v>
      </c>
      <c r="E43" s="24">
        <v>7</v>
      </c>
      <c r="F43" s="24">
        <v>860</v>
      </c>
      <c r="H43" s="66">
        <f t="shared" si="4"/>
        <v>1.6666666666666667</v>
      </c>
      <c r="I43" s="66">
        <f t="shared" si="5"/>
        <v>23.333333333333336</v>
      </c>
      <c r="J43" s="66">
        <f t="shared" si="6"/>
        <v>1433.3333333333333</v>
      </c>
      <c r="K43" s="66">
        <f t="shared" si="7"/>
        <v>21</v>
      </c>
    </row>
    <row r="44" spans="1:11">
      <c r="A44" s="24" t="s">
        <v>114</v>
      </c>
      <c r="B44" s="24">
        <v>270</v>
      </c>
      <c r="C44" s="24">
        <v>1</v>
      </c>
      <c r="D44" s="24">
        <v>13</v>
      </c>
      <c r="E44" s="24">
        <v>6</v>
      </c>
      <c r="F44" s="24">
        <v>770</v>
      </c>
      <c r="H44" s="66">
        <f t="shared" si="4"/>
        <v>1.8518518518518519</v>
      </c>
      <c r="I44" s="66">
        <f t="shared" si="5"/>
        <v>24.074074074074073</v>
      </c>
      <c r="J44" s="66">
        <f t="shared" si="6"/>
        <v>1425.9259259259259</v>
      </c>
      <c r="K44" s="66">
        <f t="shared" si="7"/>
        <v>20</v>
      </c>
    </row>
    <row r="45" spans="1:11">
      <c r="A45" s="24" t="s">
        <v>115</v>
      </c>
      <c r="B45" s="24">
        <v>240</v>
      </c>
      <c r="C45" s="24">
        <v>1</v>
      </c>
      <c r="D45" s="24">
        <v>11</v>
      </c>
      <c r="E45" s="24">
        <v>4</v>
      </c>
      <c r="F45" s="24">
        <v>640</v>
      </c>
      <c r="H45" s="66">
        <f t="shared" si="4"/>
        <v>2.0833333333333335</v>
      </c>
      <c r="I45" s="66">
        <f t="shared" si="5"/>
        <v>22.916666666666664</v>
      </c>
      <c r="J45" s="66">
        <f t="shared" si="6"/>
        <v>1333.3333333333333</v>
      </c>
      <c r="K45" s="66">
        <f t="shared" si="7"/>
        <v>15</v>
      </c>
    </row>
    <row r="46" spans="1:11">
      <c r="A46" s="24" t="s">
        <v>116</v>
      </c>
      <c r="B46" s="24">
        <v>260</v>
      </c>
      <c r="C46" s="24">
        <v>1</v>
      </c>
      <c r="D46" s="24">
        <v>12</v>
      </c>
      <c r="E46" s="24">
        <v>5</v>
      </c>
      <c r="F46" s="24">
        <v>650</v>
      </c>
      <c r="H46" s="66">
        <f t="shared" si="4"/>
        <v>1.9230769230769231</v>
      </c>
      <c r="I46" s="66">
        <f t="shared" si="5"/>
        <v>23.076923076923077</v>
      </c>
      <c r="J46" s="66">
        <f t="shared" si="6"/>
        <v>1250</v>
      </c>
      <c r="K46" s="66">
        <f t="shared" si="7"/>
        <v>17.307692307692307</v>
      </c>
    </row>
    <row r="47" spans="1:11">
      <c r="A47" s="24" t="s">
        <v>117</v>
      </c>
      <c r="B47" s="24">
        <v>260</v>
      </c>
      <c r="C47" s="24">
        <v>1</v>
      </c>
      <c r="D47" s="24">
        <v>12</v>
      </c>
      <c r="E47" s="24">
        <v>5</v>
      </c>
      <c r="F47" s="24">
        <v>730</v>
      </c>
      <c r="H47" s="66">
        <f t="shared" si="4"/>
        <v>1.9230769230769231</v>
      </c>
      <c r="I47" s="66">
        <f t="shared" si="5"/>
        <v>23.076923076923077</v>
      </c>
      <c r="J47" s="66">
        <f t="shared" si="6"/>
        <v>1403.8461538461538</v>
      </c>
      <c r="K47" s="66">
        <f t="shared" si="7"/>
        <v>17.307692307692307</v>
      </c>
    </row>
    <row r="48" spans="1:11">
      <c r="A48" s="24" t="s">
        <v>118</v>
      </c>
      <c r="B48" s="24">
        <v>240</v>
      </c>
      <c r="C48" s="24">
        <v>1</v>
      </c>
      <c r="D48" s="24">
        <v>11</v>
      </c>
      <c r="E48" s="24">
        <v>4.5</v>
      </c>
      <c r="F48" s="24">
        <v>730</v>
      </c>
      <c r="H48" s="66">
        <f t="shared" si="4"/>
        <v>2.0833333333333335</v>
      </c>
      <c r="I48" s="66">
        <f t="shared" si="5"/>
        <v>22.916666666666664</v>
      </c>
      <c r="J48" s="66">
        <f t="shared" si="6"/>
        <v>1520.8333333333333</v>
      </c>
      <c r="K48" s="66">
        <f t="shared" si="7"/>
        <v>16.875</v>
      </c>
    </row>
    <row r="49" spans="1:11">
      <c r="A49" s="24" t="s">
        <v>119</v>
      </c>
      <c r="B49" s="24">
        <v>240</v>
      </c>
      <c r="C49" s="24">
        <v>1</v>
      </c>
      <c r="D49" s="24">
        <v>11</v>
      </c>
      <c r="E49" s="24">
        <v>5</v>
      </c>
      <c r="F49" s="24">
        <v>590</v>
      </c>
      <c r="H49" s="66">
        <f t="shared" si="4"/>
        <v>2.0833333333333335</v>
      </c>
      <c r="I49" s="66">
        <f t="shared" si="5"/>
        <v>22.916666666666664</v>
      </c>
      <c r="J49" s="66">
        <f t="shared" si="6"/>
        <v>1229.1666666666667</v>
      </c>
      <c r="K49" s="66">
        <f t="shared" si="7"/>
        <v>18.75</v>
      </c>
    </row>
    <row r="50" spans="1:11">
      <c r="A50" s="24" t="s">
        <v>126</v>
      </c>
      <c r="B50" s="24">
        <v>220</v>
      </c>
      <c r="C50" s="24">
        <v>1</v>
      </c>
      <c r="D50" s="24">
        <v>10</v>
      </c>
      <c r="E50" s="24">
        <v>4.5</v>
      </c>
      <c r="F50" s="24">
        <v>580</v>
      </c>
      <c r="H50" s="66">
        <f t="shared" si="4"/>
        <v>2.2727272727272725</v>
      </c>
      <c r="I50" s="66">
        <f t="shared" si="5"/>
        <v>22.727272727272727</v>
      </c>
      <c r="J50" s="66">
        <f t="shared" si="6"/>
        <v>1318.181818181818</v>
      </c>
      <c r="K50" s="66">
        <f t="shared" si="7"/>
        <v>18.409090909090907</v>
      </c>
    </row>
    <row r="51" spans="1:11">
      <c r="A51" s="24" t="s">
        <v>127</v>
      </c>
      <c r="B51" s="24">
        <v>230</v>
      </c>
      <c r="C51" s="24">
        <v>1</v>
      </c>
      <c r="D51" s="24">
        <v>10</v>
      </c>
      <c r="E51" s="24">
        <v>4.5</v>
      </c>
      <c r="F51" s="24">
        <v>640</v>
      </c>
      <c r="H51" s="66">
        <f t="shared" si="4"/>
        <v>2.1739130434782608</v>
      </c>
      <c r="I51" s="66">
        <f t="shared" si="5"/>
        <v>21.739130434782609</v>
      </c>
      <c r="J51" s="66">
        <f t="shared" si="6"/>
        <v>1391.304347826087</v>
      </c>
      <c r="K51" s="66">
        <f t="shared" si="7"/>
        <v>17.608695652173914</v>
      </c>
    </row>
    <row r="52" spans="1:11">
      <c r="A52" s="24" t="s">
        <v>63</v>
      </c>
      <c r="B52" s="24">
        <v>260</v>
      </c>
      <c r="C52" s="24">
        <v>1</v>
      </c>
      <c r="D52" s="24">
        <v>12</v>
      </c>
      <c r="E52" s="24">
        <v>5</v>
      </c>
      <c r="F52" s="24">
        <v>700</v>
      </c>
      <c r="H52" s="66">
        <f t="shared" si="4"/>
        <v>1.9230769230769231</v>
      </c>
      <c r="I52" s="66">
        <f t="shared" si="5"/>
        <v>23.076923076923077</v>
      </c>
      <c r="J52" s="66">
        <f t="shared" si="6"/>
        <v>1346.1538461538462</v>
      </c>
      <c r="K52" s="66">
        <f t="shared" si="7"/>
        <v>17.307692307692307</v>
      </c>
    </row>
    <row r="53" spans="1:11">
      <c r="A53" s="24" t="s">
        <v>64</v>
      </c>
      <c r="B53" s="24">
        <v>210</v>
      </c>
      <c r="C53" s="24">
        <v>1</v>
      </c>
      <c r="D53" s="24">
        <v>10</v>
      </c>
      <c r="E53" s="24">
        <v>3.5</v>
      </c>
      <c r="F53" s="24">
        <v>570</v>
      </c>
      <c r="H53" s="66">
        <f t="shared" si="4"/>
        <v>2.3809523809523814</v>
      </c>
      <c r="I53" s="66">
        <f t="shared" si="5"/>
        <v>23.809523809523807</v>
      </c>
      <c r="J53" s="66">
        <f t="shared" si="6"/>
        <v>1357.1428571428571</v>
      </c>
      <c r="K53" s="66">
        <f t="shared" si="7"/>
        <v>15</v>
      </c>
    </row>
    <row r="54" spans="1:11">
      <c r="A54" s="24" t="s">
        <v>65</v>
      </c>
      <c r="B54" s="24">
        <v>250</v>
      </c>
      <c r="C54" s="24">
        <v>1</v>
      </c>
      <c r="D54" s="24">
        <v>11</v>
      </c>
      <c r="E54" s="24">
        <v>4.5</v>
      </c>
      <c r="F54" s="24">
        <v>610</v>
      </c>
      <c r="H54" s="66">
        <f t="shared" si="4"/>
        <v>2</v>
      </c>
      <c r="I54" s="66">
        <f t="shared" si="5"/>
        <v>22</v>
      </c>
      <c r="J54" s="66">
        <f t="shared" si="6"/>
        <v>1220</v>
      </c>
      <c r="K54" s="66">
        <f t="shared" si="7"/>
        <v>16.2</v>
      </c>
    </row>
    <row r="55" spans="1:11">
      <c r="A55" s="24" t="s">
        <v>66</v>
      </c>
      <c r="B55" s="24">
        <v>210</v>
      </c>
      <c r="C55" s="24">
        <v>1</v>
      </c>
      <c r="D55" s="24">
        <v>9</v>
      </c>
      <c r="E55" s="24">
        <v>3</v>
      </c>
      <c r="F55" s="24">
        <v>570</v>
      </c>
      <c r="H55" s="66">
        <f t="shared" si="4"/>
        <v>2.3809523809523814</v>
      </c>
      <c r="I55" s="66">
        <f t="shared" si="5"/>
        <v>21.428571428571427</v>
      </c>
      <c r="J55" s="66">
        <f t="shared" si="6"/>
        <v>1357.1428571428571</v>
      </c>
      <c r="K55" s="66">
        <f t="shared" si="7"/>
        <v>12.857142857142856</v>
      </c>
    </row>
    <row r="56" spans="1:11">
      <c r="A56" s="24" t="s">
        <v>67</v>
      </c>
      <c r="B56" s="24">
        <v>200</v>
      </c>
      <c r="C56" s="24">
        <v>2</v>
      </c>
      <c r="D56" s="24">
        <v>9</v>
      </c>
      <c r="E56" s="24">
        <v>3</v>
      </c>
      <c r="F56" s="24">
        <v>550</v>
      </c>
      <c r="H56" s="66">
        <f t="shared" si="4"/>
        <v>5</v>
      </c>
      <c r="I56" s="66">
        <f t="shared" si="5"/>
        <v>22.5</v>
      </c>
      <c r="J56" s="66">
        <f t="shared" si="6"/>
        <v>1375</v>
      </c>
      <c r="K56" s="66">
        <f t="shared" si="7"/>
        <v>13.5</v>
      </c>
    </row>
    <row r="57" spans="1:11">
      <c r="A57" s="24" t="s">
        <v>68</v>
      </c>
      <c r="B57" s="24">
        <v>310</v>
      </c>
      <c r="C57" s="24">
        <v>1</v>
      </c>
      <c r="D57" s="24">
        <v>14</v>
      </c>
      <c r="E57" s="24">
        <v>7</v>
      </c>
      <c r="F57" s="24">
        <v>890</v>
      </c>
      <c r="H57" s="66">
        <f t="shared" si="4"/>
        <v>1.6129032258064515</v>
      </c>
      <c r="I57" s="66">
        <f t="shared" si="5"/>
        <v>22.58064516129032</v>
      </c>
      <c r="J57" s="66">
        <f t="shared" si="6"/>
        <v>1435.483870967742</v>
      </c>
      <c r="K57" s="66">
        <f t="shared" si="7"/>
        <v>20.322580645161288</v>
      </c>
    </row>
    <row r="58" spans="1:11">
      <c r="A58" s="24" t="s">
        <v>69</v>
      </c>
      <c r="B58" s="24">
        <v>280</v>
      </c>
      <c r="C58" s="24">
        <v>1</v>
      </c>
      <c r="D58" s="24">
        <v>13</v>
      </c>
      <c r="E58" s="24">
        <v>6</v>
      </c>
      <c r="F58" s="24">
        <v>790</v>
      </c>
      <c r="H58" s="66">
        <f t="shared" si="4"/>
        <v>1.7857142857142856</v>
      </c>
      <c r="I58" s="66">
        <f t="shared" si="5"/>
        <v>23.214285714285715</v>
      </c>
      <c r="J58" s="66">
        <f t="shared" si="6"/>
        <v>1410.7142857142858</v>
      </c>
      <c r="K58" s="66">
        <f t="shared" si="7"/>
        <v>19.285714285714288</v>
      </c>
    </row>
    <row r="59" spans="1:11">
      <c r="A59" s="24" t="s">
        <v>70</v>
      </c>
      <c r="B59" s="24">
        <v>240</v>
      </c>
      <c r="C59" s="24">
        <v>1</v>
      </c>
      <c r="D59" s="24">
        <v>11</v>
      </c>
      <c r="E59" s="24">
        <v>4</v>
      </c>
      <c r="F59" s="24">
        <v>670</v>
      </c>
      <c r="H59" s="66">
        <f t="shared" si="4"/>
        <v>2.0833333333333335</v>
      </c>
      <c r="I59" s="66">
        <f t="shared" si="5"/>
        <v>22.916666666666664</v>
      </c>
      <c r="J59" s="66">
        <f t="shared" si="6"/>
        <v>1395.8333333333333</v>
      </c>
      <c r="K59" s="66">
        <f t="shared" si="7"/>
        <v>15</v>
      </c>
    </row>
    <row r="60" spans="1:11">
      <c r="A60" s="24" t="s">
        <v>71</v>
      </c>
      <c r="B60" s="24">
        <v>260</v>
      </c>
      <c r="C60" s="24">
        <v>1</v>
      </c>
      <c r="D60" s="24">
        <v>12</v>
      </c>
      <c r="E60" s="24">
        <v>5</v>
      </c>
      <c r="F60" s="24">
        <v>680</v>
      </c>
      <c r="H60" s="66">
        <f t="shared" si="4"/>
        <v>1.9230769230769231</v>
      </c>
      <c r="I60" s="66">
        <f t="shared" si="5"/>
        <v>23.076923076923077</v>
      </c>
      <c r="J60" s="66">
        <f t="shared" si="6"/>
        <v>1307.6923076923076</v>
      </c>
      <c r="K60" s="66">
        <f t="shared" si="7"/>
        <v>17.307692307692307</v>
      </c>
    </row>
    <row r="61" spans="1:11">
      <c r="A61" s="24" t="s">
        <v>72</v>
      </c>
      <c r="B61" s="24">
        <v>260</v>
      </c>
      <c r="C61" s="24">
        <v>1</v>
      </c>
      <c r="D61" s="24">
        <v>12</v>
      </c>
      <c r="E61" s="24">
        <v>5</v>
      </c>
      <c r="F61" s="24">
        <v>750</v>
      </c>
      <c r="H61" s="66">
        <f t="shared" si="4"/>
        <v>1.9230769230769231</v>
      </c>
      <c r="I61" s="66">
        <f t="shared" si="5"/>
        <v>23.076923076923077</v>
      </c>
      <c r="J61" s="66">
        <f t="shared" si="6"/>
        <v>1442.3076923076924</v>
      </c>
      <c r="K61" s="66">
        <f t="shared" si="7"/>
        <v>17.307692307692307</v>
      </c>
    </row>
    <row r="62" spans="1:11">
      <c r="A62" s="24" t="s">
        <v>73</v>
      </c>
      <c r="B62" s="24">
        <v>250</v>
      </c>
      <c r="C62" s="24">
        <v>1</v>
      </c>
      <c r="D62" s="24">
        <v>11</v>
      </c>
      <c r="E62" s="24">
        <v>5</v>
      </c>
      <c r="F62" s="24">
        <v>760</v>
      </c>
      <c r="H62" s="66">
        <f t="shared" si="4"/>
        <v>2</v>
      </c>
      <c r="I62" s="66">
        <f t="shared" si="5"/>
        <v>22</v>
      </c>
      <c r="J62" s="66">
        <f t="shared" si="6"/>
        <v>1520</v>
      </c>
      <c r="K62" s="66">
        <f t="shared" si="7"/>
        <v>18</v>
      </c>
    </row>
    <row r="63" spans="1:11" ht="15" thickBot="1">
      <c r="A63" s="24" t="s">
        <v>74</v>
      </c>
      <c r="B63" s="24">
        <v>250</v>
      </c>
      <c r="C63" s="24">
        <v>1</v>
      </c>
      <c r="D63" s="24">
        <v>11</v>
      </c>
      <c r="E63" s="24">
        <v>5</v>
      </c>
      <c r="F63" s="24">
        <v>620</v>
      </c>
      <c r="H63" s="66">
        <f t="shared" si="4"/>
        <v>2</v>
      </c>
      <c r="I63" s="66">
        <f t="shared" si="5"/>
        <v>22</v>
      </c>
      <c r="J63" s="66">
        <f t="shared" si="6"/>
        <v>1240</v>
      </c>
      <c r="K63" s="66">
        <f t="shared" si="7"/>
        <v>18</v>
      </c>
    </row>
    <row r="64" spans="1:11" s="22" customFormat="1" ht="15" thickBot="1">
      <c r="A64" s="20" t="s">
        <v>75</v>
      </c>
      <c r="H64" s="66"/>
      <c r="I64" s="66"/>
      <c r="J64" s="66"/>
      <c r="K64" s="66"/>
    </row>
    <row r="65" spans="1:11">
      <c r="A65" s="24" t="s">
        <v>76</v>
      </c>
      <c r="B65" s="24">
        <v>180</v>
      </c>
      <c r="C65" s="24">
        <v>1</v>
      </c>
      <c r="D65" s="24">
        <v>11</v>
      </c>
      <c r="E65" s="24">
        <v>1.5</v>
      </c>
      <c r="F65" s="24">
        <v>510</v>
      </c>
      <c r="H65" s="66">
        <f t="shared" si="4"/>
        <v>2.7777777777777777</v>
      </c>
      <c r="I65" s="66">
        <f t="shared" si="5"/>
        <v>30.555555555555554</v>
      </c>
      <c r="J65" s="66">
        <f t="shared" si="6"/>
        <v>1416.6666666666667</v>
      </c>
      <c r="K65" s="66">
        <f t="shared" si="7"/>
        <v>7.5</v>
      </c>
    </row>
    <row r="66" spans="1:11">
      <c r="A66" s="24" t="s">
        <v>77</v>
      </c>
      <c r="B66" s="24">
        <v>170</v>
      </c>
      <c r="C66" s="24">
        <v>1</v>
      </c>
      <c r="D66" s="24">
        <v>11</v>
      </c>
      <c r="E66" s="24">
        <v>1.5</v>
      </c>
      <c r="F66" s="24">
        <v>720</v>
      </c>
      <c r="H66" s="66">
        <f t="shared" si="4"/>
        <v>2.9411764705882351</v>
      </c>
      <c r="I66" s="66">
        <f t="shared" si="5"/>
        <v>32.352941176470594</v>
      </c>
      <c r="J66" s="66">
        <f t="shared" si="6"/>
        <v>2117.6470588235293</v>
      </c>
      <c r="K66" s="66">
        <f t="shared" si="7"/>
        <v>7.9411764705882346</v>
      </c>
    </row>
    <row r="67" spans="1:11">
      <c r="A67" s="24" t="s">
        <v>78</v>
      </c>
      <c r="B67" s="24">
        <v>160</v>
      </c>
      <c r="C67" s="24">
        <v>1</v>
      </c>
      <c r="D67" s="24">
        <v>8</v>
      </c>
      <c r="E67" s="24">
        <v>1.5</v>
      </c>
      <c r="F67" s="24">
        <v>550</v>
      </c>
      <c r="H67" s="66">
        <f t="shared" si="4"/>
        <v>3.125</v>
      </c>
      <c r="I67" s="66">
        <f t="shared" si="5"/>
        <v>25</v>
      </c>
      <c r="J67" s="66">
        <f t="shared" si="6"/>
        <v>1718.75</v>
      </c>
      <c r="K67" s="66">
        <f t="shared" si="7"/>
        <v>8.4375</v>
      </c>
    </row>
    <row r="68" spans="1:11">
      <c r="A68" s="24" t="s">
        <v>79</v>
      </c>
      <c r="B68" s="24">
        <v>160</v>
      </c>
      <c r="C68" s="24">
        <v>1</v>
      </c>
      <c r="D68" s="24">
        <v>7</v>
      </c>
      <c r="E68" s="24">
        <v>1.5</v>
      </c>
      <c r="F68" s="24">
        <v>550</v>
      </c>
      <c r="H68" s="66">
        <f t="shared" si="4"/>
        <v>3.125</v>
      </c>
      <c r="I68" s="66">
        <f t="shared" si="5"/>
        <v>21.875</v>
      </c>
      <c r="J68" s="66">
        <f t="shared" si="6"/>
        <v>1718.75</v>
      </c>
      <c r="K68" s="66">
        <f t="shared" si="7"/>
        <v>8.4375</v>
      </c>
    </row>
    <row r="69" spans="1:11">
      <c r="A69" s="24" t="s">
        <v>80</v>
      </c>
      <c r="B69" s="24">
        <v>150</v>
      </c>
      <c r="C69" s="24">
        <v>2</v>
      </c>
      <c r="D69" s="24">
        <v>6</v>
      </c>
      <c r="E69" s="24">
        <v>1.5</v>
      </c>
      <c r="F69" s="24">
        <v>400</v>
      </c>
      <c r="H69" s="66">
        <f t="shared" si="4"/>
        <v>6.666666666666667</v>
      </c>
      <c r="I69" s="66">
        <f t="shared" si="5"/>
        <v>20</v>
      </c>
      <c r="J69" s="66">
        <f t="shared" si="6"/>
        <v>1333.3333333333333</v>
      </c>
      <c r="K69" s="66">
        <f t="shared" si="7"/>
        <v>9</v>
      </c>
    </row>
    <row r="70" spans="1:11" ht="15" thickBot="1">
      <c r="A70" s="24" t="s">
        <v>81</v>
      </c>
      <c r="B70" s="24">
        <v>150</v>
      </c>
      <c r="C70" s="24">
        <v>2</v>
      </c>
      <c r="D70" s="24">
        <v>6</v>
      </c>
      <c r="E70" s="24">
        <v>1.5</v>
      </c>
      <c r="F70" s="24">
        <v>610</v>
      </c>
      <c r="H70" s="66">
        <f t="shared" si="4"/>
        <v>6.666666666666667</v>
      </c>
      <c r="I70" s="66">
        <f t="shared" si="5"/>
        <v>20</v>
      </c>
      <c r="J70" s="66">
        <f t="shared" si="6"/>
        <v>2033.3333333333333</v>
      </c>
      <c r="K70" s="66">
        <f t="shared" si="7"/>
        <v>9</v>
      </c>
    </row>
    <row r="71" spans="1:11" s="22" customFormat="1" ht="15" thickBot="1">
      <c r="A71" s="20" t="s">
        <v>82</v>
      </c>
      <c r="H71" s="66"/>
      <c r="I71" s="66"/>
      <c r="J71" s="66"/>
      <c r="K71" s="66"/>
    </row>
    <row r="72" spans="1:11">
      <c r="A72" s="24" t="s">
        <v>121</v>
      </c>
      <c r="B72" s="24">
        <v>360</v>
      </c>
      <c r="C72" s="24">
        <v>2</v>
      </c>
      <c r="D72" s="24">
        <v>15</v>
      </c>
      <c r="E72" s="24">
        <v>7</v>
      </c>
      <c r="F72" s="24">
        <v>740</v>
      </c>
      <c r="H72" s="66">
        <f t="shared" ref="H72:H134" si="8">C72/B72*500</f>
        <v>2.7777777777777777</v>
      </c>
      <c r="I72" s="66">
        <f t="shared" ref="I72:I134" si="9">D72/B72*500</f>
        <v>20.833333333333332</v>
      </c>
      <c r="J72" s="66">
        <f t="shared" ref="J72:J134" si="10">F72/B72*500</f>
        <v>1027.7777777777776</v>
      </c>
      <c r="K72" s="66">
        <f t="shared" ref="K72:K134" si="11">(E72*9)/B72*100</f>
        <v>17.5</v>
      </c>
    </row>
    <row r="73" spans="1:11">
      <c r="A73" s="24" t="s">
        <v>122</v>
      </c>
      <c r="B73" s="24">
        <v>380</v>
      </c>
      <c r="C73" s="24">
        <v>2</v>
      </c>
      <c r="D73" s="24">
        <v>15</v>
      </c>
      <c r="E73" s="24">
        <v>77</v>
      </c>
      <c r="F73" s="24">
        <v>840</v>
      </c>
      <c r="H73" s="66">
        <f t="shared" si="8"/>
        <v>2.6315789473684208</v>
      </c>
      <c r="I73" s="66">
        <f t="shared" si="9"/>
        <v>19.736842105263158</v>
      </c>
      <c r="J73" s="66">
        <f t="shared" si="10"/>
        <v>1105.2631578947369</v>
      </c>
      <c r="K73" s="66">
        <f t="shared" si="11"/>
        <v>182.36842105263159</v>
      </c>
    </row>
    <row r="74" spans="1:11">
      <c r="A74" s="24" t="s">
        <v>123</v>
      </c>
      <c r="B74" s="24">
        <v>420</v>
      </c>
      <c r="C74" s="24">
        <v>2</v>
      </c>
      <c r="D74" s="24">
        <v>17</v>
      </c>
      <c r="E74" s="24">
        <v>8</v>
      </c>
      <c r="F74" s="24">
        <v>920</v>
      </c>
      <c r="H74" s="66">
        <f t="shared" si="8"/>
        <v>2.3809523809523814</v>
      </c>
      <c r="I74" s="66">
        <f t="shared" si="9"/>
        <v>20.238095238095241</v>
      </c>
      <c r="J74" s="66">
        <f t="shared" si="10"/>
        <v>1095.2380952380954</v>
      </c>
      <c r="K74" s="66">
        <f t="shared" si="11"/>
        <v>17.142857142857142</v>
      </c>
    </row>
    <row r="75" spans="1:11">
      <c r="A75" s="24" t="s">
        <v>124</v>
      </c>
      <c r="B75" s="24">
        <v>350</v>
      </c>
      <c r="C75" s="24">
        <v>2</v>
      </c>
      <c r="D75" s="24">
        <v>14</v>
      </c>
      <c r="E75" s="24">
        <v>6</v>
      </c>
      <c r="F75" s="24">
        <v>730</v>
      </c>
      <c r="H75" s="66">
        <f t="shared" si="8"/>
        <v>2.8571428571428572</v>
      </c>
      <c r="I75" s="66">
        <f t="shared" si="9"/>
        <v>20</v>
      </c>
      <c r="J75" s="66">
        <f t="shared" si="10"/>
        <v>1042.8571428571429</v>
      </c>
      <c r="K75" s="66">
        <f t="shared" si="11"/>
        <v>15.428571428571427</v>
      </c>
    </row>
    <row r="76" spans="1:11">
      <c r="A76" s="24" t="s">
        <v>110</v>
      </c>
      <c r="B76" s="24">
        <v>390</v>
      </c>
      <c r="C76" s="24">
        <v>2</v>
      </c>
      <c r="D76" s="24">
        <v>15</v>
      </c>
      <c r="E76" s="24">
        <v>7</v>
      </c>
      <c r="F76" s="24">
        <v>770</v>
      </c>
      <c r="H76" s="66">
        <f t="shared" si="8"/>
        <v>2.5641025641025643</v>
      </c>
      <c r="I76" s="66">
        <f t="shared" si="9"/>
        <v>19.230769230769234</v>
      </c>
      <c r="J76" s="66">
        <f t="shared" si="10"/>
        <v>987.17948717948718</v>
      </c>
      <c r="K76" s="66">
        <f t="shared" si="11"/>
        <v>16.153846153846153</v>
      </c>
    </row>
    <row r="77" spans="1:11">
      <c r="A77" s="24" t="s">
        <v>111</v>
      </c>
      <c r="B77" s="24">
        <v>340</v>
      </c>
      <c r="C77" s="24">
        <v>2</v>
      </c>
      <c r="D77" s="24">
        <v>14</v>
      </c>
      <c r="E77" s="24">
        <v>5</v>
      </c>
      <c r="F77" s="24">
        <v>740</v>
      </c>
      <c r="H77" s="66">
        <f t="shared" si="8"/>
        <v>2.9411764705882351</v>
      </c>
      <c r="I77" s="66">
        <f t="shared" si="9"/>
        <v>20.588235294117649</v>
      </c>
      <c r="J77" s="66">
        <f t="shared" si="10"/>
        <v>1088.2352941176471</v>
      </c>
      <c r="K77" s="66">
        <f t="shared" si="11"/>
        <v>13.23529411764706</v>
      </c>
    </row>
    <row r="78" spans="1:11">
      <c r="A78" s="24" t="s">
        <v>112</v>
      </c>
      <c r="B78" s="24">
        <v>330</v>
      </c>
      <c r="C78" s="24">
        <v>2</v>
      </c>
      <c r="D78" s="24">
        <v>13</v>
      </c>
      <c r="E78" s="24">
        <v>5</v>
      </c>
      <c r="F78" s="24">
        <v>690</v>
      </c>
      <c r="H78" s="66">
        <f t="shared" si="8"/>
        <v>3.0303030303030303</v>
      </c>
      <c r="I78" s="66">
        <f t="shared" si="9"/>
        <v>19.696969696969695</v>
      </c>
      <c r="J78" s="66">
        <f t="shared" si="10"/>
        <v>1045.4545454545455</v>
      </c>
      <c r="K78" s="66">
        <f t="shared" si="11"/>
        <v>13.636363636363635</v>
      </c>
    </row>
    <row r="79" spans="1:11">
      <c r="A79" s="24" t="s">
        <v>113</v>
      </c>
      <c r="B79" s="24">
        <v>480</v>
      </c>
      <c r="C79" s="24">
        <v>2</v>
      </c>
      <c r="D79" s="24">
        <v>20</v>
      </c>
      <c r="E79" s="24">
        <v>10</v>
      </c>
      <c r="F79" s="24">
        <v>1180</v>
      </c>
      <c r="H79" s="66">
        <f t="shared" si="8"/>
        <v>2.0833333333333335</v>
      </c>
      <c r="I79" s="66">
        <f t="shared" si="9"/>
        <v>20.833333333333332</v>
      </c>
      <c r="J79" s="66">
        <f t="shared" si="10"/>
        <v>1229.1666666666667</v>
      </c>
      <c r="K79" s="66">
        <f t="shared" si="11"/>
        <v>18.75</v>
      </c>
    </row>
    <row r="80" spans="1:11">
      <c r="A80" s="24" t="s">
        <v>114</v>
      </c>
      <c r="B80" s="24">
        <v>430</v>
      </c>
      <c r="C80" s="24">
        <v>2</v>
      </c>
      <c r="D80" s="24">
        <v>20</v>
      </c>
      <c r="E80" s="24">
        <v>9</v>
      </c>
      <c r="F80" s="24">
        <v>1070</v>
      </c>
      <c r="H80" s="66">
        <f t="shared" si="8"/>
        <v>2.3255813953488373</v>
      </c>
      <c r="I80" s="66">
        <f t="shared" si="9"/>
        <v>23.255813953488371</v>
      </c>
      <c r="J80" s="66">
        <f t="shared" si="10"/>
        <v>1244.1860465116279</v>
      </c>
      <c r="K80" s="66">
        <f t="shared" si="11"/>
        <v>18.837209302325579</v>
      </c>
    </row>
    <row r="81" spans="1:11">
      <c r="A81" s="24" t="s">
        <v>115</v>
      </c>
      <c r="B81" s="24">
        <v>380</v>
      </c>
      <c r="C81" s="24">
        <v>2</v>
      </c>
      <c r="D81" s="24">
        <v>15</v>
      </c>
      <c r="E81" s="24">
        <v>6</v>
      </c>
      <c r="F81" s="24">
        <v>860</v>
      </c>
      <c r="H81" s="66">
        <f t="shared" si="8"/>
        <v>2.6315789473684208</v>
      </c>
      <c r="I81" s="66">
        <f t="shared" si="9"/>
        <v>19.736842105263158</v>
      </c>
      <c r="J81" s="66">
        <f t="shared" si="10"/>
        <v>1131.578947368421</v>
      </c>
      <c r="K81" s="66">
        <f t="shared" si="11"/>
        <v>14.210526315789473</v>
      </c>
    </row>
    <row r="82" spans="1:11">
      <c r="A82" s="24" t="s">
        <v>116</v>
      </c>
      <c r="B82" s="24">
        <v>420</v>
      </c>
      <c r="C82" s="24">
        <v>2</v>
      </c>
      <c r="D82" s="24">
        <v>17</v>
      </c>
      <c r="E82" s="24">
        <v>8</v>
      </c>
      <c r="F82" s="24">
        <v>880</v>
      </c>
      <c r="H82" s="66">
        <f t="shared" si="8"/>
        <v>2.3809523809523814</v>
      </c>
      <c r="I82" s="66">
        <f t="shared" si="9"/>
        <v>20.238095238095241</v>
      </c>
      <c r="J82" s="66">
        <f t="shared" si="10"/>
        <v>1047.6190476190477</v>
      </c>
      <c r="K82" s="66">
        <f t="shared" si="11"/>
        <v>17.142857142857142</v>
      </c>
    </row>
    <row r="83" spans="1:11">
      <c r="A83" s="24" t="s">
        <v>117</v>
      </c>
      <c r="B83" s="24">
        <v>420</v>
      </c>
      <c r="C83" s="24">
        <v>2</v>
      </c>
      <c r="D83" s="24">
        <v>18</v>
      </c>
      <c r="E83" s="24">
        <v>8</v>
      </c>
      <c r="F83" s="24">
        <v>1000</v>
      </c>
      <c r="H83" s="66">
        <f t="shared" si="8"/>
        <v>2.3809523809523814</v>
      </c>
      <c r="I83" s="66">
        <f t="shared" si="9"/>
        <v>21.428571428571427</v>
      </c>
      <c r="J83" s="66">
        <f t="shared" si="10"/>
        <v>1190.4761904761904</v>
      </c>
      <c r="K83" s="66">
        <f t="shared" si="11"/>
        <v>17.142857142857142</v>
      </c>
    </row>
    <row r="84" spans="1:11">
      <c r="A84" s="24" t="s">
        <v>118</v>
      </c>
      <c r="B84" s="24">
        <v>400</v>
      </c>
      <c r="C84" s="24">
        <v>2</v>
      </c>
      <c r="D84" s="24">
        <v>16</v>
      </c>
      <c r="E84" s="24">
        <v>7</v>
      </c>
      <c r="F84" s="24">
        <v>960</v>
      </c>
      <c r="H84" s="66">
        <f t="shared" si="8"/>
        <v>2.5</v>
      </c>
      <c r="I84" s="66">
        <f t="shared" si="9"/>
        <v>20</v>
      </c>
      <c r="J84" s="66">
        <f t="shared" si="10"/>
        <v>1200</v>
      </c>
      <c r="K84" s="66">
        <f t="shared" si="11"/>
        <v>15.75</v>
      </c>
    </row>
    <row r="85" spans="1:11" ht="15" thickBot="1">
      <c r="A85" s="24" t="s">
        <v>119</v>
      </c>
      <c r="B85" s="24">
        <v>400</v>
      </c>
      <c r="C85" s="24">
        <v>2</v>
      </c>
      <c r="D85" s="24">
        <v>16</v>
      </c>
      <c r="E85" s="24">
        <v>6</v>
      </c>
      <c r="F85" s="24">
        <v>800</v>
      </c>
      <c r="H85" s="66">
        <f t="shared" si="8"/>
        <v>2.5</v>
      </c>
      <c r="I85" s="66">
        <f t="shared" si="9"/>
        <v>20</v>
      </c>
      <c r="J85" s="66">
        <f t="shared" si="10"/>
        <v>1000</v>
      </c>
      <c r="K85" s="66">
        <f t="shared" si="11"/>
        <v>13.5</v>
      </c>
    </row>
    <row r="86" spans="1:11" s="22" customFormat="1" ht="15" thickBot="1">
      <c r="A86" s="20" t="s">
        <v>83</v>
      </c>
      <c r="H86" s="66"/>
      <c r="I86" s="66"/>
      <c r="J86" s="66"/>
      <c r="K86" s="66"/>
    </row>
    <row r="87" spans="1:11">
      <c r="A87" s="24" t="s">
        <v>121</v>
      </c>
      <c r="B87" s="24">
        <v>260</v>
      </c>
      <c r="C87" s="24">
        <v>1</v>
      </c>
      <c r="D87" s="24">
        <v>12</v>
      </c>
      <c r="E87" s="24">
        <v>6</v>
      </c>
      <c r="F87" s="24">
        <v>740</v>
      </c>
      <c r="H87" s="66">
        <f t="shared" si="8"/>
        <v>1.9230769230769231</v>
      </c>
      <c r="I87" s="66">
        <f t="shared" si="9"/>
        <v>23.076923076923077</v>
      </c>
      <c r="J87" s="66">
        <f t="shared" si="10"/>
        <v>1423.0769230769231</v>
      </c>
      <c r="K87" s="66">
        <f t="shared" si="11"/>
        <v>20.76923076923077</v>
      </c>
    </row>
    <row r="88" spans="1:11">
      <c r="A88" s="24" t="s">
        <v>122</v>
      </c>
      <c r="B88" s="24">
        <v>280</v>
      </c>
      <c r="C88" s="24">
        <v>1</v>
      </c>
      <c r="D88" s="24">
        <v>13</v>
      </c>
      <c r="E88" s="24">
        <v>6</v>
      </c>
      <c r="F88" s="24">
        <v>850</v>
      </c>
      <c r="H88" s="66">
        <f t="shared" si="8"/>
        <v>1.7857142857142856</v>
      </c>
      <c r="I88" s="66">
        <f t="shared" si="9"/>
        <v>23.214285714285715</v>
      </c>
      <c r="J88" s="66">
        <f t="shared" si="10"/>
        <v>1517.8571428571429</v>
      </c>
      <c r="K88" s="66">
        <f t="shared" si="11"/>
        <v>19.285714285714288</v>
      </c>
    </row>
    <row r="89" spans="1:11">
      <c r="A89" s="24" t="s">
        <v>123</v>
      </c>
      <c r="B89" s="24">
        <v>330</v>
      </c>
      <c r="C89" s="24">
        <v>2</v>
      </c>
      <c r="D89" s="24">
        <v>15</v>
      </c>
      <c r="E89" s="24">
        <v>7</v>
      </c>
      <c r="F89" s="24">
        <v>930</v>
      </c>
      <c r="H89" s="66">
        <f t="shared" si="8"/>
        <v>3.0303030303030303</v>
      </c>
      <c r="I89" s="66">
        <f t="shared" si="9"/>
        <v>22.727272727272727</v>
      </c>
      <c r="J89" s="66">
        <f t="shared" si="10"/>
        <v>1409.0909090909092</v>
      </c>
      <c r="K89" s="66">
        <f t="shared" si="11"/>
        <v>19.090909090909093</v>
      </c>
    </row>
    <row r="90" spans="1:11">
      <c r="A90" s="24" t="s">
        <v>124</v>
      </c>
      <c r="B90" s="24">
        <v>260</v>
      </c>
      <c r="C90" s="24">
        <v>1</v>
      </c>
      <c r="D90" s="24">
        <v>12</v>
      </c>
      <c r="E90" s="24">
        <v>4.5</v>
      </c>
      <c r="F90" s="24">
        <v>740</v>
      </c>
      <c r="H90" s="66">
        <f t="shared" si="8"/>
        <v>1.9230769230769231</v>
      </c>
      <c r="I90" s="66">
        <f t="shared" si="9"/>
        <v>23.076923076923077</v>
      </c>
      <c r="J90" s="66">
        <f t="shared" si="10"/>
        <v>1423.0769230769231</v>
      </c>
      <c r="K90" s="66">
        <f t="shared" si="11"/>
        <v>15.576923076923077</v>
      </c>
    </row>
    <row r="91" spans="1:11">
      <c r="A91" s="24" t="s">
        <v>110</v>
      </c>
      <c r="B91" s="24">
        <v>300</v>
      </c>
      <c r="C91" s="24">
        <v>1</v>
      </c>
      <c r="D91" s="24">
        <v>13</v>
      </c>
      <c r="E91" s="24">
        <v>6</v>
      </c>
      <c r="F91" s="24">
        <v>780</v>
      </c>
      <c r="H91" s="66">
        <f t="shared" si="8"/>
        <v>1.6666666666666667</v>
      </c>
      <c r="I91" s="66">
        <f t="shared" si="9"/>
        <v>21.666666666666668</v>
      </c>
      <c r="J91" s="66">
        <f t="shared" si="10"/>
        <v>1300</v>
      </c>
      <c r="K91" s="66">
        <f t="shared" si="11"/>
        <v>18</v>
      </c>
    </row>
    <row r="92" spans="1:11">
      <c r="A92" s="24" t="s">
        <v>111</v>
      </c>
      <c r="B92" s="24">
        <v>240</v>
      </c>
      <c r="C92" s="24">
        <v>1</v>
      </c>
      <c r="D92" s="24">
        <v>11</v>
      </c>
      <c r="E92" s="24">
        <v>4</v>
      </c>
      <c r="F92" s="24">
        <v>750</v>
      </c>
      <c r="H92" s="66">
        <f t="shared" si="8"/>
        <v>2.0833333333333335</v>
      </c>
      <c r="I92" s="66">
        <f t="shared" si="9"/>
        <v>22.916666666666664</v>
      </c>
      <c r="J92" s="66">
        <f t="shared" si="10"/>
        <v>1562.5</v>
      </c>
      <c r="K92" s="66">
        <f t="shared" si="11"/>
        <v>15</v>
      </c>
    </row>
    <row r="93" spans="1:11">
      <c r="A93" s="24" t="s">
        <v>112</v>
      </c>
      <c r="B93" s="24">
        <v>240</v>
      </c>
      <c r="C93" s="24">
        <v>2</v>
      </c>
      <c r="D93" s="24">
        <v>10</v>
      </c>
      <c r="E93" s="24">
        <v>4</v>
      </c>
      <c r="F93" s="24">
        <v>710</v>
      </c>
      <c r="H93" s="66">
        <f t="shared" si="8"/>
        <v>4.166666666666667</v>
      </c>
      <c r="I93" s="66">
        <f t="shared" si="9"/>
        <v>20.833333333333332</v>
      </c>
      <c r="J93" s="66">
        <f t="shared" si="10"/>
        <v>1479.1666666666667</v>
      </c>
      <c r="K93" s="66">
        <f t="shared" si="11"/>
        <v>15</v>
      </c>
    </row>
    <row r="94" spans="1:11">
      <c r="A94" s="24" t="s">
        <v>113</v>
      </c>
      <c r="B94" s="24">
        <v>390</v>
      </c>
      <c r="C94" s="24">
        <v>1</v>
      </c>
      <c r="D94" s="24">
        <v>18</v>
      </c>
      <c r="E94" s="24">
        <v>9</v>
      </c>
      <c r="F94" s="24">
        <v>1210</v>
      </c>
      <c r="H94" s="66">
        <f t="shared" si="8"/>
        <v>1.2820512820512822</v>
      </c>
      <c r="I94" s="66">
        <f t="shared" si="9"/>
        <v>23.076923076923077</v>
      </c>
      <c r="J94" s="66">
        <f t="shared" si="10"/>
        <v>1551.2820512820513</v>
      </c>
      <c r="K94" s="66">
        <f t="shared" si="11"/>
        <v>20.76923076923077</v>
      </c>
    </row>
    <row r="95" spans="1:11">
      <c r="A95" s="24" t="s">
        <v>114</v>
      </c>
      <c r="B95" s="24">
        <v>350</v>
      </c>
      <c r="C95" s="24">
        <v>1</v>
      </c>
      <c r="D95" s="24">
        <v>17</v>
      </c>
      <c r="E95" s="24">
        <v>8</v>
      </c>
      <c r="F95" s="24">
        <v>1080</v>
      </c>
      <c r="H95" s="66">
        <f t="shared" si="8"/>
        <v>1.4285714285714286</v>
      </c>
      <c r="I95" s="66">
        <f t="shared" si="9"/>
        <v>24.285714285714285</v>
      </c>
      <c r="J95" s="66">
        <f t="shared" si="10"/>
        <v>1542.8571428571429</v>
      </c>
      <c r="K95" s="66">
        <f t="shared" si="11"/>
        <v>20.571428571428569</v>
      </c>
    </row>
    <row r="96" spans="1:11">
      <c r="A96" s="24" t="s">
        <v>115</v>
      </c>
      <c r="B96" s="24">
        <v>300</v>
      </c>
      <c r="C96" s="24">
        <v>1</v>
      </c>
      <c r="D96" s="24">
        <v>13</v>
      </c>
      <c r="E96" s="24">
        <v>6</v>
      </c>
      <c r="F96" s="24">
        <v>900</v>
      </c>
      <c r="H96" s="66">
        <f t="shared" si="8"/>
        <v>1.6666666666666667</v>
      </c>
      <c r="I96" s="66">
        <f t="shared" si="9"/>
        <v>21.666666666666668</v>
      </c>
      <c r="J96" s="66">
        <f t="shared" si="10"/>
        <v>1500</v>
      </c>
      <c r="K96" s="66">
        <f t="shared" si="11"/>
        <v>18</v>
      </c>
    </row>
    <row r="97" spans="1:11">
      <c r="A97" s="24" t="s">
        <v>116</v>
      </c>
      <c r="B97" s="24">
        <v>320</v>
      </c>
      <c r="C97" s="24">
        <v>1</v>
      </c>
      <c r="D97" s="24">
        <v>15</v>
      </c>
      <c r="E97" s="24">
        <v>7</v>
      </c>
      <c r="F97" s="24">
        <v>890</v>
      </c>
      <c r="H97" s="66">
        <f t="shared" si="8"/>
        <v>1.5625</v>
      </c>
      <c r="I97" s="66">
        <f t="shared" si="9"/>
        <v>23.4375</v>
      </c>
      <c r="J97" s="66">
        <f t="shared" si="10"/>
        <v>1390.625</v>
      </c>
      <c r="K97" s="66">
        <f t="shared" si="11"/>
        <v>19.6875</v>
      </c>
    </row>
    <row r="98" spans="1:11">
      <c r="A98" s="24" t="s">
        <v>117</v>
      </c>
      <c r="B98" s="24">
        <v>320</v>
      </c>
      <c r="C98" s="24">
        <v>1</v>
      </c>
      <c r="D98" s="24">
        <v>15</v>
      </c>
      <c r="E98" s="24">
        <v>7</v>
      </c>
      <c r="F98" s="24">
        <v>1000</v>
      </c>
      <c r="H98" s="66">
        <f t="shared" si="8"/>
        <v>1.5625</v>
      </c>
      <c r="I98" s="66">
        <f t="shared" si="9"/>
        <v>23.4375</v>
      </c>
      <c r="J98" s="66">
        <f t="shared" si="10"/>
        <v>1562.5</v>
      </c>
      <c r="K98" s="66">
        <f t="shared" si="11"/>
        <v>19.6875</v>
      </c>
    </row>
    <row r="99" spans="1:11">
      <c r="A99" s="24" t="s">
        <v>118</v>
      </c>
      <c r="B99" s="24">
        <v>300</v>
      </c>
      <c r="C99" s="24">
        <v>2</v>
      </c>
      <c r="D99" s="24">
        <v>13</v>
      </c>
      <c r="E99" s="24">
        <v>6</v>
      </c>
      <c r="F99" s="24">
        <v>1020</v>
      </c>
      <c r="H99" s="66">
        <f t="shared" si="8"/>
        <v>3.3333333333333335</v>
      </c>
      <c r="I99" s="66">
        <f t="shared" si="9"/>
        <v>21.666666666666668</v>
      </c>
      <c r="J99" s="66">
        <f t="shared" si="10"/>
        <v>1700</v>
      </c>
      <c r="K99" s="66">
        <f t="shared" si="11"/>
        <v>18</v>
      </c>
    </row>
    <row r="100" spans="1:11" ht="15" thickBot="1">
      <c r="A100" s="24" t="s">
        <v>119</v>
      </c>
      <c r="B100" s="24">
        <v>300</v>
      </c>
      <c r="C100" s="24">
        <v>1</v>
      </c>
      <c r="D100" s="24">
        <v>14</v>
      </c>
      <c r="E100" s="24">
        <v>7</v>
      </c>
      <c r="F100" s="24">
        <v>800</v>
      </c>
      <c r="H100" s="66">
        <f t="shared" si="8"/>
        <v>1.6666666666666667</v>
      </c>
      <c r="I100" s="66">
        <f t="shared" si="9"/>
        <v>23.333333333333336</v>
      </c>
      <c r="J100" s="66">
        <f t="shared" si="10"/>
        <v>1333.3333333333333</v>
      </c>
      <c r="K100" s="66">
        <f t="shared" si="11"/>
        <v>21</v>
      </c>
    </row>
    <row r="101" spans="1:11" s="22" customFormat="1" ht="15" thickBot="1">
      <c r="A101" s="20" t="s">
        <v>84</v>
      </c>
      <c r="H101" s="66"/>
      <c r="I101" s="66"/>
      <c r="J101" s="66"/>
      <c r="K101" s="66"/>
    </row>
    <row r="102" spans="1:11">
      <c r="A102" s="24" t="s">
        <v>121</v>
      </c>
      <c r="B102" s="24">
        <v>320</v>
      </c>
      <c r="C102" s="24">
        <v>2</v>
      </c>
      <c r="D102" s="24">
        <v>15</v>
      </c>
      <c r="E102" s="24">
        <v>6</v>
      </c>
      <c r="F102" s="24">
        <v>800</v>
      </c>
      <c r="H102" s="66">
        <f t="shared" si="8"/>
        <v>3.125</v>
      </c>
      <c r="I102" s="66">
        <f t="shared" si="9"/>
        <v>23.4375</v>
      </c>
      <c r="J102" s="66">
        <f t="shared" si="10"/>
        <v>1250</v>
      </c>
      <c r="K102" s="66">
        <f t="shared" si="11"/>
        <v>16.875</v>
      </c>
    </row>
    <row r="103" spans="1:11">
      <c r="A103" s="24" t="s">
        <v>122</v>
      </c>
      <c r="B103" s="24">
        <v>330</v>
      </c>
      <c r="C103" s="24">
        <v>2</v>
      </c>
      <c r="D103" s="24">
        <v>15</v>
      </c>
      <c r="E103" s="24">
        <v>6</v>
      </c>
      <c r="F103" s="24">
        <v>910</v>
      </c>
      <c r="H103" s="66">
        <f t="shared" si="8"/>
        <v>3.0303030303030303</v>
      </c>
      <c r="I103" s="66">
        <f t="shared" si="9"/>
        <v>22.727272727272727</v>
      </c>
      <c r="J103" s="66">
        <f t="shared" si="10"/>
        <v>1378.787878787879</v>
      </c>
      <c r="K103" s="66">
        <f t="shared" si="11"/>
        <v>16.363636363636363</v>
      </c>
    </row>
    <row r="104" spans="1:11">
      <c r="A104" s="24" t="s">
        <v>123</v>
      </c>
      <c r="B104" s="24">
        <v>380</v>
      </c>
      <c r="C104" s="24">
        <v>2</v>
      </c>
      <c r="D104" s="24">
        <v>17</v>
      </c>
      <c r="E104" s="24">
        <v>7</v>
      </c>
      <c r="F104" s="24">
        <v>990</v>
      </c>
      <c r="H104" s="66">
        <f t="shared" si="8"/>
        <v>2.6315789473684208</v>
      </c>
      <c r="I104" s="66">
        <f t="shared" si="9"/>
        <v>22.368421052631579</v>
      </c>
      <c r="J104" s="66">
        <f t="shared" si="10"/>
        <v>1302.6315789473683</v>
      </c>
      <c r="K104" s="66">
        <f t="shared" si="11"/>
        <v>16.578947368421051</v>
      </c>
    </row>
    <row r="105" spans="1:11">
      <c r="A105" s="24" t="s">
        <v>124</v>
      </c>
      <c r="B105" s="24">
        <v>310</v>
      </c>
      <c r="C105" s="24">
        <v>2</v>
      </c>
      <c r="D105" s="24">
        <v>14</v>
      </c>
      <c r="E105" s="24">
        <v>5</v>
      </c>
      <c r="F105" s="24">
        <v>800</v>
      </c>
      <c r="H105" s="66">
        <f t="shared" si="8"/>
        <v>3.225806451612903</v>
      </c>
      <c r="I105" s="66">
        <f t="shared" si="9"/>
        <v>22.58064516129032</v>
      </c>
      <c r="J105" s="66">
        <f t="shared" si="10"/>
        <v>1290.3225806451612</v>
      </c>
      <c r="K105" s="66">
        <f t="shared" si="11"/>
        <v>14.516129032258066</v>
      </c>
    </row>
    <row r="106" spans="1:11">
      <c r="A106" s="24" t="s">
        <v>110</v>
      </c>
      <c r="B106" s="24">
        <v>350</v>
      </c>
      <c r="C106" s="24">
        <v>2</v>
      </c>
      <c r="D106" s="24">
        <v>15</v>
      </c>
      <c r="E106" s="24">
        <v>6</v>
      </c>
      <c r="F106" s="24">
        <v>840</v>
      </c>
      <c r="H106" s="66">
        <f t="shared" si="8"/>
        <v>2.8571428571428572</v>
      </c>
      <c r="I106" s="66">
        <f t="shared" si="9"/>
        <v>21.428571428571427</v>
      </c>
      <c r="J106" s="66">
        <f t="shared" si="10"/>
        <v>1200</v>
      </c>
      <c r="K106" s="66">
        <f t="shared" si="11"/>
        <v>15.428571428571427</v>
      </c>
    </row>
    <row r="107" spans="1:11">
      <c r="A107" s="24" t="s">
        <v>111</v>
      </c>
      <c r="B107" s="24">
        <v>290</v>
      </c>
      <c r="C107" s="24">
        <v>2</v>
      </c>
      <c r="D107" s="24">
        <v>13</v>
      </c>
      <c r="E107" s="24">
        <v>4.5</v>
      </c>
      <c r="F107" s="24">
        <v>810</v>
      </c>
      <c r="H107" s="66">
        <f t="shared" si="8"/>
        <v>3.4482758620689653</v>
      </c>
      <c r="I107" s="66">
        <f t="shared" si="9"/>
        <v>22.413793103448274</v>
      </c>
      <c r="J107" s="66">
        <f t="shared" si="10"/>
        <v>1396.5517241379312</v>
      </c>
      <c r="K107" s="66">
        <f t="shared" si="11"/>
        <v>13.96551724137931</v>
      </c>
    </row>
    <row r="108" spans="1:11">
      <c r="A108" s="24" t="s">
        <v>112</v>
      </c>
      <c r="B108" s="24">
        <v>290</v>
      </c>
      <c r="C108" s="24">
        <v>2</v>
      </c>
      <c r="D108" s="24">
        <v>13</v>
      </c>
      <c r="E108" s="24">
        <v>4.5</v>
      </c>
      <c r="F108" s="24">
        <v>760</v>
      </c>
      <c r="H108" s="66">
        <f t="shared" si="8"/>
        <v>3.4482758620689653</v>
      </c>
      <c r="I108" s="66">
        <f t="shared" si="9"/>
        <v>22.413793103448274</v>
      </c>
      <c r="J108" s="66">
        <f t="shared" si="10"/>
        <v>1310.3448275862067</v>
      </c>
      <c r="K108" s="66">
        <f t="shared" si="11"/>
        <v>13.96551724137931</v>
      </c>
    </row>
    <row r="109" spans="1:11">
      <c r="A109" s="24" t="s">
        <v>113</v>
      </c>
      <c r="B109" s="24">
        <v>440</v>
      </c>
      <c r="C109" s="24">
        <v>2</v>
      </c>
      <c r="D109" s="24">
        <v>20</v>
      </c>
      <c r="E109" s="24">
        <v>9</v>
      </c>
      <c r="F109" s="24">
        <v>1250</v>
      </c>
      <c r="H109" s="66">
        <f t="shared" si="8"/>
        <v>2.2727272727272725</v>
      </c>
      <c r="I109" s="66">
        <f t="shared" si="9"/>
        <v>22.727272727272727</v>
      </c>
      <c r="J109" s="66">
        <f t="shared" si="10"/>
        <v>1420.4545454545455</v>
      </c>
      <c r="K109" s="66">
        <f t="shared" si="11"/>
        <v>18.409090909090907</v>
      </c>
    </row>
    <row r="110" spans="1:11">
      <c r="A110" s="24" t="s">
        <v>114</v>
      </c>
      <c r="B110" s="24">
        <v>400</v>
      </c>
      <c r="C110" s="24">
        <v>2</v>
      </c>
      <c r="D110" s="24">
        <v>19</v>
      </c>
      <c r="E110" s="24">
        <v>9</v>
      </c>
      <c r="F110" s="24">
        <v>1130</v>
      </c>
      <c r="H110" s="66">
        <f t="shared" si="8"/>
        <v>2.5</v>
      </c>
      <c r="I110" s="66">
        <f t="shared" si="9"/>
        <v>23.75</v>
      </c>
      <c r="J110" s="66">
        <f t="shared" si="10"/>
        <v>1412.5</v>
      </c>
      <c r="K110" s="66">
        <f t="shared" si="11"/>
        <v>20.25</v>
      </c>
    </row>
    <row r="111" spans="1:11">
      <c r="A111" s="24" t="s">
        <v>115</v>
      </c>
      <c r="B111" s="24">
        <v>340</v>
      </c>
      <c r="C111" s="24">
        <v>2</v>
      </c>
      <c r="D111" s="24">
        <v>15</v>
      </c>
      <c r="E111" s="24">
        <v>6</v>
      </c>
      <c r="F111" s="24">
        <v>930</v>
      </c>
      <c r="H111" s="66">
        <f t="shared" si="8"/>
        <v>2.9411764705882351</v>
      </c>
      <c r="I111" s="66">
        <f t="shared" si="9"/>
        <v>22.058823529411764</v>
      </c>
      <c r="J111" s="66">
        <f t="shared" si="10"/>
        <v>1367.6470588235295</v>
      </c>
      <c r="K111" s="66">
        <f t="shared" si="11"/>
        <v>15.882352941176469</v>
      </c>
    </row>
    <row r="112" spans="1:11">
      <c r="A112" s="24" t="s">
        <v>116</v>
      </c>
      <c r="B112" s="24">
        <v>370</v>
      </c>
      <c r="C112" s="24">
        <v>2</v>
      </c>
      <c r="D112" s="24">
        <v>17</v>
      </c>
      <c r="E112" s="24">
        <v>7</v>
      </c>
      <c r="F112" s="24">
        <v>950</v>
      </c>
      <c r="H112" s="66">
        <f t="shared" si="8"/>
        <v>2.7027027027027026</v>
      </c>
      <c r="I112" s="66">
        <f t="shared" si="9"/>
        <v>22.972972972972975</v>
      </c>
      <c r="J112" s="66">
        <f t="shared" si="10"/>
        <v>1283.7837837837837</v>
      </c>
      <c r="K112" s="66">
        <f t="shared" si="11"/>
        <v>17.027027027027028</v>
      </c>
    </row>
    <row r="113" spans="1:11">
      <c r="A113" s="24" t="s">
        <v>117</v>
      </c>
      <c r="B113" s="24">
        <v>380</v>
      </c>
      <c r="C113" s="24">
        <v>2</v>
      </c>
      <c r="D113" s="24">
        <v>18</v>
      </c>
      <c r="E113" s="24">
        <v>7</v>
      </c>
      <c r="F113" s="24">
        <v>1060</v>
      </c>
      <c r="H113" s="66">
        <f t="shared" si="8"/>
        <v>2.6315789473684208</v>
      </c>
      <c r="I113" s="66">
        <f t="shared" si="9"/>
        <v>23.684210526315791</v>
      </c>
      <c r="J113" s="66">
        <f t="shared" si="10"/>
        <v>1394.7368421052631</v>
      </c>
      <c r="K113" s="66">
        <f t="shared" si="11"/>
        <v>16.578947368421051</v>
      </c>
    </row>
    <row r="114" spans="1:11">
      <c r="A114" s="24" t="s">
        <v>118</v>
      </c>
      <c r="B114" s="24">
        <v>350</v>
      </c>
      <c r="C114" s="24">
        <v>2</v>
      </c>
      <c r="D114" s="24">
        <v>15</v>
      </c>
      <c r="E114" s="24">
        <v>7</v>
      </c>
      <c r="F114" s="24">
        <v>1040</v>
      </c>
      <c r="H114" s="66">
        <f t="shared" si="8"/>
        <v>2.8571428571428572</v>
      </c>
      <c r="I114" s="66">
        <f t="shared" si="9"/>
        <v>21.428571428571427</v>
      </c>
      <c r="J114" s="66">
        <f t="shared" si="10"/>
        <v>1485.7142857142858</v>
      </c>
      <c r="K114" s="66">
        <f t="shared" si="11"/>
        <v>18</v>
      </c>
    </row>
    <row r="115" spans="1:11">
      <c r="A115" s="24" t="s">
        <v>119</v>
      </c>
      <c r="B115" s="24">
        <v>350</v>
      </c>
      <c r="C115" s="24">
        <v>1</v>
      </c>
      <c r="D115" s="24">
        <v>16</v>
      </c>
      <c r="E115" s="24">
        <v>7</v>
      </c>
      <c r="F115" s="24">
        <v>840</v>
      </c>
      <c r="H115" s="66">
        <f t="shared" si="8"/>
        <v>1.4285714285714286</v>
      </c>
      <c r="I115" s="66">
        <f t="shared" si="9"/>
        <v>22.857142857142858</v>
      </c>
      <c r="J115" s="66">
        <f t="shared" si="10"/>
        <v>1200</v>
      </c>
      <c r="K115" s="66">
        <f t="shared" si="11"/>
        <v>18</v>
      </c>
    </row>
    <row r="116" spans="1:11">
      <c r="A116" s="24" t="s">
        <v>126</v>
      </c>
      <c r="B116" s="24">
        <v>320</v>
      </c>
      <c r="C116" s="24">
        <v>2</v>
      </c>
      <c r="D116" s="24">
        <v>15</v>
      </c>
      <c r="E116" s="24">
        <v>6</v>
      </c>
      <c r="F116" s="24">
        <v>940</v>
      </c>
      <c r="H116" s="66">
        <f t="shared" si="8"/>
        <v>3.125</v>
      </c>
      <c r="I116" s="66">
        <f t="shared" si="9"/>
        <v>23.4375</v>
      </c>
      <c r="J116" s="66">
        <f t="shared" si="10"/>
        <v>1468.75</v>
      </c>
      <c r="K116" s="66">
        <f t="shared" si="11"/>
        <v>16.875</v>
      </c>
    </row>
    <row r="117" spans="1:11">
      <c r="A117" s="24" t="s">
        <v>127</v>
      </c>
      <c r="B117" s="24">
        <v>340</v>
      </c>
      <c r="C117" s="24">
        <v>2</v>
      </c>
      <c r="D117" s="24">
        <v>15</v>
      </c>
      <c r="E117" s="24">
        <v>6</v>
      </c>
      <c r="F117" s="24">
        <v>940</v>
      </c>
      <c r="H117" s="66">
        <f t="shared" si="8"/>
        <v>2.9411764705882351</v>
      </c>
      <c r="I117" s="66">
        <f t="shared" si="9"/>
        <v>22.058823529411764</v>
      </c>
      <c r="J117" s="66">
        <f t="shared" si="10"/>
        <v>1382.3529411764705</v>
      </c>
      <c r="K117" s="66">
        <f t="shared" si="11"/>
        <v>15.882352941176469</v>
      </c>
    </row>
    <row r="118" spans="1:11">
      <c r="A118" s="24" t="s">
        <v>63</v>
      </c>
      <c r="B118" s="24">
        <v>380</v>
      </c>
      <c r="C118" s="24">
        <v>2</v>
      </c>
      <c r="D118" s="24">
        <v>17</v>
      </c>
      <c r="E118" s="24">
        <v>8</v>
      </c>
      <c r="F118" s="24">
        <v>1030</v>
      </c>
      <c r="H118" s="66">
        <f t="shared" si="8"/>
        <v>2.6315789473684208</v>
      </c>
      <c r="I118" s="66">
        <f t="shared" si="9"/>
        <v>22.368421052631579</v>
      </c>
      <c r="J118" s="66">
        <f t="shared" si="10"/>
        <v>1355.2631578947369</v>
      </c>
      <c r="K118" s="66">
        <f t="shared" si="11"/>
        <v>18.947368421052634</v>
      </c>
    </row>
    <row r="119" spans="1:11">
      <c r="A119" s="24" t="s">
        <v>64</v>
      </c>
      <c r="B119" s="24">
        <v>320</v>
      </c>
      <c r="C119" s="24">
        <v>2</v>
      </c>
      <c r="D119" s="24">
        <v>14</v>
      </c>
      <c r="E119" s="24">
        <v>5</v>
      </c>
      <c r="F119" s="24">
        <v>840</v>
      </c>
      <c r="H119" s="66">
        <f t="shared" si="8"/>
        <v>3.125</v>
      </c>
      <c r="I119" s="66">
        <f t="shared" si="9"/>
        <v>21.875</v>
      </c>
      <c r="J119" s="66">
        <f t="shared" si="10"/>
        <v>1312.5</v>
      </c>
      <c r="K119" s="66">
        <f t="shared" si="11"/>
        <v>14.0625</v>
      </c>
    </row>
    <row r="120" spans="1:11">
      <c r="A120" s="24" t="s">
        <v>65</v>
      </c>
      <c r="B120" s="24">
        <v>350</v>
      </c>
      <c r="C120" s="24">
        <v>2</v>
      </c>
      <c r="D120" s="24">
        <v>15</v>
      </c>
      <c r="E120" s="24">
        <v>6</v>
      </c>
      <c r="F120" s="24">
        <v>870</v>
      </c>
      <c r="H120" s="66">
        <f t="shared" si="8"/>
        <v>2.8571428571428572</v>
      </c>
      <c r="I120" s="66">
        <f t="shared" si="9"/>
        <v>21.428571428571427</v>
      </c>
      <c r="J120" s="66">
        <f t="shared" si="10"/>
        <v>1242.8571428571429</v>
      </c>
      <c r="K120" s="66">
        <f t="shared" si="11"/>
        <v>15.428571428571427</v>
      </c>
    </row>
    <row r="121" spans="1:11">
      <c r="A121" s="24" t="s">
        <v>66</v>
      </c>
      <c r="B121" s="24">
        <v>300</v>
      </c>
      <c r="C121" s="24">
        <v>2</v>
      </c>
      <c r="D121" s="24">
        <v>14</v>
      </c>
      <c r="E121" s="24">
        <v>4.5</v>
      </c>
      <c r="F121" s="24">
        <v>940</v>
      </c>
      <c r="H121" s="66">
        <f t="shared" si="8"/>
        <v>3.3333333333333335</v>
      </c>
      <c r="I121" s="66">
        <f t="shared" si="9"/>
        <v>23.333333333333336</v>
      </c>
      <c r="J121" s="66">
        <f t="shared" si="10"/>
        <v>1566.6666666666667</v>
      </c>
      <c r="K121" s="66">
        <f t="shared" si="11"/>
        <v>13.5</v>
      </c>
    </row>
    <row r="122" spans="1:11">
      <c r="A122" s="24" t="s">
        <v>67</v>
      </c>
      <c r="B122" s="24">
        <v>300</v>
      </c>
      <c r="C122" s="24">
        <v>2</v>
      </c>
      <c r="D122" s="24">
        <v>13</v>
      </c>
      <c r="E122" s="24">
        <v>4.5</v>
      </c>
      <c r="F122" s="24">
        <v>790</v>
      </c>
      <c r="H122" s="66">
        <f t="shared" si="8"/>
        <v>3.3333333333333335</v>
      </c>
      <c r="I122" s="66">
        <f t="shared" si="9"/>
        <v>21.666666666666668</v>
      </c>
      <c r="J122" s="66">
        <f t="shared" si="10"/>
        <v>1316.6666666666667</v>
      </c>
      <c r="K122" s="66">
        <f t="shared" si="11"/>
        <v>13.5</v>
      </c>
    </row>
    <row r="123" spans="1:11">
      <c r="A123" s="24" t="s">
        <v>68</v>
      </c>
      <c r="B123" s="24">
        <v>440</v>
      </c>
      <c r="C123" s="24">
        <v>2</v>
      </c>
      <c r="D123" s="24">
        <v>20</v>
      </c>
      <c r="E123" s="24">
        <v>10</v>
      </c>
      <c r="F123" s="24">
        <v>1290</v>
      </c>
      <c r="H123" s="66">
        <f t="shared" si="8"/>
        <v>2.2727272727272725</v>
      </c>
      <c r="I123" s="66">
        <f t="shared" si="9"/>
        <v>22.727272727272727</v>
      </c>
      <c r="J123" s="66">
        <f t="shared" si="10"/>
        <v>1465.9090909090908</v>
      </c>
      <c r="K123" s="66">
        <f t="shared" si="11"/>
        <v>20.454545454545457</v>
      </c>
    </row>
    <row r="124" spans="1:11">
      <c r="A124" s="24" t="s">
        <v>69</v>
      </c>
      <c r="B124" s="24">
        <v>410</v>
      </c>
      <c r="C124" s="24">
        <v>2</v>
      </c>
      <c r="D124" s="24">
        <v>19</v>
      </c>
      <c r="E124" s="24">
        <v>9</v>
      </c>
      <c r="F124" s="24">
        <v>1170</v>
      </c>
      <c r="H124" s="66">
        <f t="shared" si="8"/>
        <v>2.4390243902439024</v>
      </c>
      <c r="I124" s="66">
        <f t="shared" si="9"/>
        <v>23.170731707317074</v>
      </c>
      <c r="J124" s="66">
        <f t="shared" si="10"/>
        <v>1426.8292682926829</v>
      </c>
      <c r="K124" s="66">
        <f t="shared" si="11"/>
        <v>19.756097560975611</v>
      </c>
    </row>
    <row r="125" spans="1:11">
      <c r="A125" s="24" t="s">
        <v>70</v>
      </c>
      <c r="B125" s="24">
        <v>340</v>
      </c>
      <c r="C125" s="24">
        <v>2</v>
      </c>
      <c r="D125" s="24">
        <v>16</v>
      </c>
      <c r="E125" s="24">
        <v>6</v>
      </c>
      <c r="F125" s="24">
        <v>970</v>
      </c>
      <c r="H125" s="66">
        <f t="shared" si="8"/>
        <v>2.9411764705882351</v>
      </c>
      <c r="I125" s="66">
        <f t="shared" si="9"/>
        <v>23.52941176470588</v>
      </c>
      <c r="J125" s="66">
        <f t="shared" si="10"/>
        <v>1426.4705882352941</v>
      </c>
      <c r="K125" s="66">
        <f t="shared" si="11"/>
        <v>15.882352941176469</v>
      </c>
    </row>
    <row r="126" spans="1:11">
      <c r="A126" s="24" t="s">
        <v>71</v>
      </c>
      <c r="B126" s="24">
        <v>380</v>
      </c>
      <c r="C126" s="24">
        <v>2</v>
      </c>
      <c r="D126" s="24">
        <v>17</v>
      </c>
      <c r="E126" s="24">
        <v>7</v>
      </c>
      <c r="F126" s="24">
        <v>980</v>
      </c>
      <c r="H126" s="66">
        <f t="shared" si="8"/>
        <v>2.6315789473684208</v>
      </c>
      <c r="I126" s="66">
        <f t="shared" si="9"/>
        <v>22.368421052631579</v>
      </c>
      <c r="J126" s="66">
        <f t="shared" si="10"/>
        <v>1289.4736842105262</v>
      </c>
      <c r="K126" s="66">
        <f t="shared" si="11"/>
        <v>16.578947368421051</v>
      </c>
    </row>
    <row r="127" spans="1:11">
      <c r="A127" s="24" t="s">
        <v>72</v>
      </c>
      <c r="B127" s="24">
        <v>380</v>
      </c>
      <c r="C127" s="24">
        <v>2</v>
      </c>
      <c r="D127" s="24">
        <v>18</v>
      </c>
      <c r="E127" s="24">
        <v>7</v>
      </c>
      <c r="F127" s="24">
        <v>1100</v>
      </c>
      <c r="H127" s="66">
        <f t="shared" si="8"/>
        <v>2.6315789473684208</v>
      </c>
      <c r="I127" s="66">
        <f t="shared" si="9"/>
        <v>23.684210526315791</v>
      </c>
      <c r="J127" s="66">
        <f t="shared" si="10"/>
        <v>1447.3684210526317</v>
      </c>
      <c r="K127" s="66">
        <f t="shared" si="11"/>
        <v>16.578947368421051</v>
      </c>
    </row>
    <row r="128" spans="1:11">
      <c r="A128" s="24" t="s">
        <v>73</v>
      </c>
      <c r="B128" s="24">
        <v>360</v>
      </c>
      <c r="C128" s="24">
        <v>2</v>
      </c>
      <c r="D128" s="24">
        <v>16</v>
      </c>
      <c r="E128" s="24">
        <v>7</v>
      </c>
      <c r="F128" s="24">
        <v>1080</v>
      </c>
      <c r="H128" s="66">
        <f t="shared" si="8"/>
        <v>2.7777777777777777</v>
      </c>
      <c r="I128" s="66">
        <f t="shared" si="9"/>
        <v>22.222222222222221</v>
      </c>
      <c r="J128" s="66">
        <f t="shared" si="10"/>
        <v>1500</v>
      </c>
      <c r="K128" s="66">
        <f t="shared" si="11"/>
        <v>17.5</v>
      </c>
    </row>
    <row r="129" spans="1:11" ht="15" thickBot="1">
      <c r="A129" s="24" t="s">
        <v>74</v>
      </c>
      <c r="B129" s="24">
        <v>360</v>
      </c>
      <c r="C129" s="24">
        <v>2</v>
      </c>
      <c r="D129" s="24">
        <v>16</v>
      </c>
      <c r="E129" s="24">
        <v>7</v>
      </c>
      <c r="F129" s="24">
        <v>880</v>
      </c>
      <c r="H129" s="66">
        <f t="shared" si="8"/>
        <v>2.7777777777777777</v>
      </c>
      <c r="I129" s="66">
        <f t="shared" si="9"/>
        <v>22.222222222222221</v>
      </c>
      <c r="J129" s="66">
        <f t="shared" si="10"/>
        <v>1222.2222222222224</v>
      </c>
      <c r="K129" s="66">
        <f t="shared" si="11"/>
        <v>17.5</v>
      </c>
    </row>
    <row r="130" spans="1:11" s="22" customFormat="1" ht="15" thickBot="1">
      <c r="A130" s="20" t="s">
        <v>24</v>
      </c>
      <c r="H130" s="66"/>
      <c r="I130" s="66"/>
      <c r="J130" s="66"/>
      <c r="K130" s="66"/>
    </row>
    <row r="131" spans="1:11">
      <c r="A131" s="24" t="s">
        <v>121</v>
      </c>
      <c r="B131" s="24">
        <v>340</v>
      </c>
      <c r="C131" s="24">
        <v>2</v>
      </c>
      <c r="D131" s="24">
        <v>16</v>
      </c>
      <c r="E131" s="24">
        <v>7</v>
      </c>
      <c r="F131" s="24">
        <v>900</v>
      </c>
      <c r="H131" s="66">
        <f t="shared" si="8"/>
        <v>2.9411764705882351</v>
      </c>
      <c r="I131" s="66">
        <f t="shared" si="9"/>
        <v>23.52941176470588</v>
      </c>
      <c r="J131" s="66">
        <f t="shared" si="10"/>
        <v>1323.5294117647059</v>
      </c>
      <c r="K131" s="66">
        <f t="shared" si="11"/>
        <v>18.529411764705884</v>
      </c>
    </row>
    <row r="132" spans="1:11">
      <c r="A132" s="24" t="s">
        <v>122</v>
      </c>
      <c r="B132" s="24">
        <v>370</v>
      </c>
      <c r="C132" s="24">
        <v>2</v>
      </c>
      <c r="D132" s="24">
        <v>17</v>
      </c>
      <c r="E132" s="24">
        <v>8</v>
      </c>
      <c r="F132" s="24">
        <v>1040</v>
      </c>
      <c r="H132" s="66">
        <f t="shared" si="8"/>
        <v>2.7027027027027026</v>
      </c>
      <c r="I132" s="66">
        <f t="shared" si="9"/>
        <v>22.972972972972975</v>
      </c>
      <c r="J132" s="66">
        <f t="shared" si="10"/>
        <v>1405.4054054054054</v>
      </c>
      <c r="K132" s="66">
        <f t="shared" si="11"/>
        <v>19.45945945945946</v>
      </c>
    </row>
    <row r="133" spans="1:11">
      <c r="A133" s="24" t="s">
        <v>123</v>
      </c>
      <c r="B133" s="24">
        <v>420</v>
      </c>
      <c r="C133" s="24">
        <v>2</v>
      </c>
      <c r="D133" s="24">
        <v>19</v>
      </c>
      <c r="E133" s="24">
        <v>9</v>
      </c>
      <c r="F133" s="24">
        <v>1120</v>
      </c>
      <c r="H133" s="66">
        <f t="shared" si="8"/>
        <v>2.3809523809523814</v>
      </c>
      <c r="I133" s="66">
        <f t="shared" si="9"/>
        <v>22.619047619047617</v>
      </c>
      <c r="J133" s="66">
        <f t="shared" si="10"/>
        <v>1333.3333333333333</v>
      </c>
      <c r="K133" s="66">
        <f t="shared" si="11"/>
        <v>19.285714285714288</v>
      </c>
    </row>
    <row r="134" spans="1:11">
      <c r="A134" s="24" t="s">
        <v>124</v>
      </c>
      <c r="B134" s="24">
        <v>350</v>
      </c>
      <c r="C134" s="24">
        <v>2</v>
      </c>
      <c r="D134" s="24">
        <v>16</v>
      </c>
      <c r="E134" s="24">
        <v>7</v>
      </c>
      <c r="F134" s="24">
        <v>930</v>
      </c>
      <c r="H134" s="66">
        <f t="shared" si="8"/>
        <v>2.8571428571428572</v>
      </c>
      <c r="I134" s="66">
        <f t="shared" si="9"/>
        <v>22.857142857142858</v>
      </c>
      <c r="J134" s="66">
        <f t="shared" si="10"/>
        <v>1328.5714285714284</v>
      </c>
      <c r="K134" s="66">
        <f t="shared" si="11"/>
        <v>18</v>
      </c>
    </row>
    <row r="135" spans="1:11">
      <c r="A135" s="24" t="s">
        <v>110</v>
      </c>
      <c r="B135" s="24">
        <v>390</v>
      </c>
      <c r="C135" s="24">
        <v>2</v>
      </c>
      <c r="D135" s="24">
        <v>17</v>
      </c>
      <c r="E135" s="24">
        <v>8</v>
      </c>
      <c r="F135" s="24">
        <v>970</v>
      </c>
      <c r="H135" s="66">
        <f t="shared" ref="H135:H198" si="12">C135/B135*500</f>
        <v>2.5641025641025643</v>
      </c>
      <c r="I135" s="66">
        <f t="shared" ref="I135:I198" si="13">D135/B135*500</f>
        <v>21.794871794871792</v>
      </c>
      <c r="J135" s="66">
        <f t="shared" ref="J135:J198" si="14">F135/B135*500</f>
        <v>1243.5897435897436</v>
      </c>
      <c r="K135" s="66">
        <f t="shared" ref="K135:K198" si="15">(E135*9)/B135*100</f>
        <v>18.461538461538463</v>
      </c>
    </row>
    <row r="136" spans="1:11">
      <c r="A136" s="24" t="s">
        <v>111</v>
      </c>
      <c r="B136" s="24">
        <v>330</v>
      </c>
      <c r="C136" s="24">
        <v>2</v>
      </c>
      <c r="D136" s="24">
        <v>15</v>
      </c>
      <c r="E136" s="24">
        <v>6</v>
      </c>
      <c r="F136" s="24">
        <v>940</v>
      </c>
      <c r="H136" s="66">
        <f t="shared" si="12"/>
        <v>3.0303030303030303</v>
      </c>
      <c r="I136" s="66">
        <f t="shared" si="13"/>
        <v>22.727272727272727</v>
      </c>
      <c r="J136" s="66">
        <f t="shared" si="14"/>
        <v>1424.2424242424242</v>
      </c>
      <c r="K136" s="66">
        <f t="shared" si="15"/>
        <v>16.363636363636363</v>
      </c>
    </row>
    <row r="137" spans="1:11">
      <c r="A137" s="24" t="s">
        <v>112</v>
      </c>
      <c r="B137" s="24">
        <v>330</v>
      </c>
      <c r="C137" s="24">
        <v>2</v>
      </c>
      <c r="D137" s="24">
        <v>15</v>
      </c>
      <c r="E137" s="24">
        <v>6</v>
      </c>
      <c r="F137" s="24">
        <v>880</v>
      </c>
      <c r="H137" s="66">
        <f t="shared" si="12"/>
        <v>3.0303030303030303</v>
      </c>
      <c r="I137" s="66">
        <f t="shared" si="13"/>
        <v>22.727272727272727</v>
      </c>
      <c r="J137" s="66">
        <f t="shared" si="14"/>
        <v>1333.3333333333333</v>
      </c>
      <c r="K137" s="66">
        <f t="shared" si="15"/>
        <v>16.363636363636363</v>
      </c>
    </row>
    <row r="138" spans="1:11">
      <c r="A138" s="24" t="s">
        <v>113</v>
      </c>
      <c r="B138" s="24">
        <v>480</v>
      </c>
      <c r="C138" s="24">
        <v>2</v>
      </c>
      <c r="D138" s="24">
        <v>22</v>
      </c>
      <c r="E138" s="24">
        <v>11</v>
      </c>
      <c r="F138" s="24">
        <v>1380</v>
      </c>
      <c r="H138" s="66">
        <f t="shared" si="12"/>
        <v>2.0833333333333335</v>
      </c>
      <c r="I138" s="66">
        <f t="shared" si="13"/>
        <v>22.916666666666664</v>
      </c>
      <c r="J138" s="66">
        <f t="shared" si="14"/>
        <v>1437.5</v>
      </c>
      <c r="K138" s="66">
        <f t="shared" si="15"/>
        <v>20.625</v>
      </c>
    </row>
    <row r="139" spans="1:11">
      <c r="A139" s="24" t="s">
        <v>114</v>
      </c>
      <c r="B139" s="24">
        <v>430</v>
      </c>
      <c r="C139" s="24">
        <v>2</v>
      </c>
      <c r="D139" s="24">
        <v>20</v>
      </c>
      <c r="E139" s="24">
        <v>10</v>
      </c>
      <c r="F139" s="24">
        <v>1230</v>
      </c>
      <c r="H139" s="66">
        <f t="shared" si="12"/>
        <v>2.3255813953488373</v>
      </c>
      <c r="I139" s="66">
        <f t="shared" si="13"/>
        <v>23.255813953488371</v>
      </c>
      <c r="J139" s="66">
        <f t="shared" si="14"/>
        <v>1430.2325581395351</v>
      </c>
      <c r="K139" s="66">
        <f t="shared" si="15"/>
        <v>20.930232558139537</v>
      </c>
    </row>
    <row r="140" spans="1:11">
      <c r="A140" s="24" t="s">
        <v>115</v>
      </c>
      <c r="B140" s="24">
        <v>380</v>
      </c>
      <c r="C140" s="24">
        <v>2</v>
      </c>
      <c r="D140" s="24">
        <v>17</v>
      </c>
      <c r="E140" s="24">
        <v>8</v>
      </c>
      <c r="F140" s="24">
        <v>1050</v>
      </c>
      <c r="H140" s="66">
        <f t="shared" si="12"/>
        <v>2.6315789473684208</v>
      </c>
      <c r="I140" s="66">
        <f t="shared" si="13"/>
        <v>22.368421052631579</v>
      </c>
      <c r="J140" s="66">
        <f t="shared" si="14"/>
        <v>1381.578947368421</v>
      </c>
      <c r="K140" s="66">
        <f t="shared" si="15"/>
        <v>18.947368421052634</v>
      </c>
    </row>
    <row r="141" spans="1:11">
      <c r="A141" s="24" t="s">
        <v>116</v>
      </c>
      <c r="B141" s="24">
        <v>410</v>
      </c>
      <c r="C141" s="24">
        <v>2</v>
      </c>
      <c r="D141" s="24">
        <v>19</v>
      </c>
      <c r="E141" s="24">
        <v>9</v>
      </c>
      <c r="F141" s="24">
        <v>1080</v>
      </c>
      <c r="H141" s="66">
        <f t="shared" si="12"/>
        <v>2.4390243902439024</v>
      </c>
      <c r="I141" s="66">
        <f t="shared" si="13"/>
        <v>23.170731707317074</v>
      </c>
      <c r="J141" s="66">
        <f t="shared" si="14"/>
        <v>1317.0731707317075</v>
      </c>
      <c r="K141" s="66">
        <f t="shared" si="15"/>
        <v>19.756097560975611</v>
      </c>
    </row>
    <row r="142" spans="1:11">
      <c r="A142" s="24" t="s">
        <v>117</v>
      </c>
      <c r="B142" s="24">
        <v>420</v>
      </c>
      <c r="C142" s="24">
        <v>2</v>
      </c>
      <c r="D142" s="24">
        <v>20</v>
      </c>
      <c r="E142" s="24">
        <v>9</v>
      </c>
      <c r="F142" s="24">
        <v>1190</v>
      </c>
      <c r="H142" s="66">
        <f t="shared" si="12"/>
        <v>2.3809523809523814</v>
      </c>
      <c r="I142" s="66">
        <f t="shared" si="13"/>
        <v>23.809523809523807</v>
      </c>
      <c r="J142" s="66">
        <f t="shared" si="14"/>
        <v>1416.6666666666667</v>
      </c>
      <c r="K142" s="66">
        <f t="shared" si="15"/>
        <v>19.285714285714288</v>
      </c>
    </row>
    <row r="143" spans="1:11">
      <c r="A143" s="24" t="s">
        <v>118</v>
      </c>
      <c r="B143" s="24">
        <v>390</v>
      </c>
      <c r="C143" s="24">
        <v>2</v>
      </c>
      <c r="D143" s="24">
        <v>17</v>
      </c>
      <c r="E143" s="24">
        <v>9</v>
      </c>
      <c r="F143" s="24">
        <v>1160</v>
      </c>
      <c r="H143" s="66">
        <f t="shared" si="12"/>
        <v>2.5641025641025643</v>
      </c>
      <c r="I143" s="66">
        <f t="shared" si="13"/>
        <v>21.794871794871792</v>
      </c>
      <c r="J143" s="66">
        <f t="shared" si="14"/>
        <v>1487.1794871794873</v>
      </c>
      <c r="K143" s="66">
        <f t="shared" si="15"/>
        <v>20.76923076923077</v>
      </c>
    </row>
    <row r="144" spans="1:11" ht="15" thickBot="1">
      <c r="A144" s="24" t="s">
        <v>119</v>
      </c>
      <c r="B144" s="24">
        <v>380</v>
      </c>
      <c r="C144" s="24">
        <v>1</v>
      </c>
      <c r="D144" s="24">
        <v>17</v>
      </c>
      <c r="E144" s="24">
        <v>9</v>
      </c>
      <c r="F144" s="24">
        <v>940</v>
      </c>
      <c r="H144" s="66">
        <f t="shared" si="12"/>
        <v>1.3157894736842104</v>
      </c>
      <c r="I144" s="66">
        <f t="shared" si="13"/>
        <v>22.368421052631579</v>
      </c>
      <c r="J144" s="66">
        <f t="shared" si="14"/>
        <v>1236.8421052631579</v>
      </c>
      <c r="K144" s="66">
        <f t="shared" si="15"/>
        <v>21.315789473684209</v>
      </c>
    </row>
    <row r="145" spans="1:11" s="22" customFormat="1" ht="15" thickBot="1">
      <c r="A145" s="20" t="s">
        <v>25</v>
      </c>
      <c r="H145" s="66"/>
      <c r="I145" s="66"/>
      <c r="J145" s="66"/>
      <c r="K145" s="66"/>
    </row>
    <row r="146" spans="1:11">
      <c r="A146" s="24" t="s">
        <v>121</v>
      </c>
      <c r="B146" s="24">
        <v>590</v>
      </c>
      <c r="C146" s="24">
        <v>3</v>
      </c>
      <c r="D146" s="24">
        <v>26</v>
      </c>
      <c r="E146" s="24">
        <v>10</v>
      </c>
      <c r="F146" s="24">
        <v>1290</v>
      </c>
      <c r="H146" s="66">
        <f t="shared" si="12"/>
        <v>2.5423728813559321</v>
      </c>
      <c r="I146" s="66">
        <f t="shared" si="13"/>
        <v>22.033898305084744</v>
      </c>
      <c r="J146" s="66">
        <f t="shared" si="14"/>
        <v>1093.2203389830509</v>
      </c>
      <c r="K146" s="66">
        <f t="shared" si="15"/>
        <v>15.254237288135593</v>
      </c>
    </row>
    <row r="147" spans="1:11">
      <c r="A147" s="24" t="s">
        <v>122</v>
      </c>
      <c r="B147" s="24">
        <v>610</v>
      </c>
      <c r="C147" s="24">
        <v>3</v>
      </c>
      <c r="D147" s="24">
        <v>26</v>
      </c>
      <c r="E147" s="24">
        <v>10</v>
      </c>
      <c r="F147" s="24">
        <v>1410</v>
      </c>
      <c r="H147" s="66">
        <f t="shared" si="12"/>
        <v>2.459016393442623</v>
      </c>
      <c r="I147" s="66">
        <f t="shared" si="13"/>
        <v>21.311475409836063</v>
      </c>
      <c r="J147" s="66">
        <f t="shared" si="14"/>
        <v>1155.7377049180329</v>
      </c>
      <c r="K147" s="66">
        <f t="shared" si="15"/>
        <v>14.754098360655737</v>
      </c>
    </row>
    <row r="148" spans="1:11">
      <c r="A148" s="24" t="s">
        <v>123</v>
      </c>
      <c r="B148" s="24">
        <v>720</v>
      </c>
      <c r="C148" s="24">
        <v>4</v>
      </c>
      <c r="D148" s="24">
        <v>30</v>
      </c>
      <c r="E148" s="24">
        <v>14</v>
      </c>
      <c r="F148" s="24">
        <v>1680</v>
      </c>
      <c r="H148" s="66">
        <f t="shared" si="12"/>
        <v>2.7777777777777777</v>
      </c>
      <c r="I148" s="66">
        <f t="shared" si="13"/>
        <v>20.833333333333332</v>
      </c>
      <c r="J148" s="66">
        <f t="shared" si="14"/>
        <v>1166.6666666666667</v>
      </c>
      <c r="K148" s="66">
        <f t="shared" si="15"/>
        <v>17.5</v>
      </c>
    </row>
    <row r="149" spans="1:11">
      <c r="A149" s="24" t="s">
        <v>124</v>
      </c>
      <c r="B149" s="24">
        <v>570</v>
      </c>
      <c r="C149" s="24">
        <v>4</v>
      </c>
      <c r="D149" s="24">
        <v>24</v>
      </c>
      <c r="E149" s="24">
        <v>9</v>
      </c>
      <c r="F149" s="24">
        <v>1250</v>
      </c>
      <c r="H149" s="66">
        <f t="shared" si="12"/>
        <v>3.5087719298245617</v>
      </c>
      <c r="I149" s="66">
        <f t="shared" si="13"/>
        <v>21.052631578947366</v>
      </c>
      <c r="J149" s="66">
        <f t="shared" si="14"/>
        <v>1096.4912280701756</v>
      </c>
      <c r="K149" s="66">
        <f t="shared" si="15"/>
        <v>14.210526315789473</v>
      </c>
    </row>
    <row r="150" spans="1:11">
      <c r="A150" s="24" t="s">
        <v>110</v>
      </c>
      <c r="B150" s="24">
        <v>690</v>
      </c>
      <c r="C150" s="24">
        <v>4</v>
      </c>
      <c r="D150" s="24">
        <v>28</v>
      </c>
      <c r="E150" s="24">
        <v>12</v>
      </c>
      <c r="F150" s="24">
        <v>1440</v>
      </c>
      <c r="H150" s="66">
        <f t="shared" si="12"/>
        <v>2.8985507246376812</v>
      </c>
      <c r="I150" s="66">
        <f t="shared" si="13"/>
        <v>20.289855072463766</v>
      </c>
      <c r="J150" s="66">
        <f t="shared" si="14"/>
        <v>1043.4782608695652</v>
      </c>
      <c r="K150" s="66">
        <f t="shared" si="15"/>
        <v>15.65217391304348</v>
      </c>
    </row>
    <row r="151" spans="1:11">
      <c r="A151" s="24" t="s">
        <v>111</v>
      </c>
      <c r="B151" s="24">
        <v>550</v>
      </c>
      <c r="C151" s="24">
        <v>3</v>
      </c>
      <c r="D151" s="24">
        <v>23</v>
      </c>
      <c r="E151" s="24">
        <v>8</v>
      </c>
      <c r="F151" s="24">
        <v>1260</v>
      </c>
      <c r="H151" s="66">
        <f t="shared" si="12"/>
        <v>2.7272727272727275</v>
      </c>
      <c r="I151" s="66">
        <f t="shared" si="13"/>
        <v>20.90909090909091</v>
      </c>
      <c r="J151" s="66">
        <f t="shared" si="14"/>
        <v>1145.4545454545455</v>
      </c>
      <c r="K151" s="66">
        <f t="shared" si="15"/>
        <v>13.090909090909092</v>
      </c>
    </row>
    <row r="152" spans="1:11">
      <c r="A152" s="24" t="s">
        <v>112</v>
      </c>
      <c r="B152" s="24">
        <v>550</v>
      </c>
      <c r="C152" s="24">
        <v>4</v>
      </c>
      <c r="D152" s="24">
        <v>22</v>
      </c>
      <c r="E152" s="24">
        <v>8</v>
      </c>
      <c r="F152" s="24">
        <v>1190</v>
      </c>
      <c r="H152" s="66">
        <f t="shared" si="12"/>
        <v>3.6363636363636362</v>
      </c>
      <c r="I152" s="66">
        <f t="shared" si="13"/>
        <v>20</v>
      </c>
      <c r="J152" s="66">
        <f t="shared" si="14"/>
        <v>1081.8181818181818</v>
      </c>
      <c r="K152" s="66">
        <f t="shared" si="15"/>
        <v>13.090909090909092</v>
      </c>
    </row>
    <row r="153" spans="1:11">
      <c r="A153" s="24" t="s">
        <v>113</v>
      </c>
      <c r="B153" s="24">
        <v>830</v>
      </c>
      <c r="C153" s="24">
        <v>3</v>
      </c>
      <c r="D153" s="24">
        <v>36</v>
      </c>
      <c r="E153" s="24">
        <v>17</v>
      </c>
      <c r="F153" s="24">
        <v>2110</v>
      </c>
      <c r="H153" s="66">
        <f t="shared" si="12"/>
        <v>1.8072289156626506</v>
      </c>
      <c r="I153" s="66">
        <f t="shared" si="13"/>
        <v>21.686746987951807</v>
      </c>
      <c r="J153" s="66">
        <f t="shared" si="14"/>
        <v>1271.0843373493976</v>
      </c>
      <c r="K153" s="66">
        <f t="shared" si="15"/>
        <v>18.433734939759034</v>
      </c>
    </row>
    <row r="154" spans="1:11">
      <c r="A154" s="24" t="s">
        <v>114</v>
      </c>
      <c r="B154" s="24">
        <v>720</v>
      </c>
      <c r="C154" s="24">
        <v>3</v>
      </c>
      <c r="D154" s="24">
        <v>32</v>
      </c>
      <c r="E154" s="24">
        <v>14</v>
      </c>
      <c r="F154" s="24">
        <v>1760</v>
      </c>
      <c r="H154" s="66">
        <f t="shared" si="12"/>
        <v>2.0833333333333335</v>
      </c>
      <c r="I154" s="66">
        <f t="shared" si="13"/>
        <v>22.222222222222221</v>
      </c>
      <c r="J154" s="66">
        <f t="shared" si="14"/>
        <v>1222.2222222222224</v>
      </c>
      <c r="K154" s="66">
        <f t="shared" si="15"/>
        <v>17.5</v>
      </c>
    </row>
    <row r="155" spans="1:11">
      <c r="A155" s="24" t="s">
        <v>115</v>
      </c>
      <c r="B155" s="24">
        <v>620</v>
      </c>
      <c r="C155" s="24">
        <v>3</v>
      </c>
      <c r="D155" s="24">
        <v>26</v>
      </c>
      <c r="E155" s="24">
        <v>10</v>
      </c>
      <c r="F155" s="24">
        <v>1440</v>
      </c>
      <c r="H155" s="66">
        <f t="shared" si="12"/>
        <v>2.4193548387096775</v>
      </c>
      <c r="I155" s="66">
        <f t="shared" si="13"/>
        <v>20.967741935483872</v>
      </c>
      <c r="J155" s="66">
        <f t="shared" si="14"/>
        <v>1161.2903225806454</v>
      </c>
      <c r="K155" s="66">
        <f t="shared" si="15"/>
        <v>14.516129032258066</v>
      </c>
    </row>
    <row r="156" spans="1:11">
      <c r="A156" s="24" t="s">
        <v>116</v>
      </c>
      <c r="B156" s="24">
        <v>720</v>
      </c>
      <c r="C156" s="24">
        <v>4</v>
      </c>
      <c r="D156" s="24">
        <v>31</v>
      </c>
      <c r="E156" s="24">
        <v>13</v>
      </c>
      <c r="F156" s="24">
        <v>1600</v>
      </c>
      <c r="H156" s="66">
        <f t="shared" si="12"/>
        <v>2.7777777777777777</v>
      </c>
      <c r="I156" s="66">
        <f t="shared" si="13"/>
        <v>21.527777777777779</v>
      </c>
      <c r="J156" s="66">
        <f t="shared" si="14"/>
        <v>1111.1111111111111</v>
      </c>
      <c r="K156" s="66">
        <f t="shared" si="15"/>
        <v>16.25</v>
      </c>
    </row>
    <row r="157" spans="1:11">
      <c r="A157" s="24" t="s">
        <v>117</v>
      </c>
      <c r="B157" s="24">
        <v>730</v>
      </c>
      <c r="C157" s="24">
        <v>3</v>
      </c>
      <c r="D157" s="24">
        <v>32</v>
      </c>
      <c r="E157" s="24">
        <v>13</v>
      </c>
      <c r="F157" s="24">
        <v>1770</v>
      </c>
      <c r="H157" s="66">
        <f t="shared" si="12"/>
        <v>2.054794520547945</v>
      </c>
      <c r="I157" s="66">
        <f t="shared" si="13"/>
        <v>21.917808219178081</v>
      </c>
      <c r="J157" s="66">
        <f t="shared" si="14"/>
        <v>1212.3287671232877</v>
      </c>
      <c r="K157" s="66">
        <f t="shared" si="15"/>
        <v>16.027397260273972</v>
      </c>
    </row>
    <row r="158" spans="1:11">
      <c r="A158" s="24" t="s">
        <v>118</v>
      </c>
      <c r="B158" s="24">
        <v>680</v>
      </c>
      <c r="C158" s="24">
        <v>4</v>
      </c>
      <c r="D158" s="24">
        <v>29</v>
      </c>
      <c r="E158" s="24">
        <v>12</v>
      </c>
      <c r="F158" s="24">
        <v>1730</v>
      </c>
      <c r="H158" s="66">
        <f t="shared" si="12"/>
        <v>2.9411764705882351</v>
      </c>
      <c r="I158" s="66">
        <f t="shared" si="13"/>
        <v>21.323529411764707</v>
      </c>
      <c r="J158" s="66">
        <f t="shared" si="14"/>
        <v>1272.0588235294117</v>
      </c>
      <c r="K158" s="66">
        <f t="shared" si="15"/>
        <v>15.882352941176469</v>
      </c>
    </row>
    <row r="159" spans="1:11" ht="15" thickBot="1">
      <c r="A159" s="24" t="s">
        <v>119</v>
      </c>
      <c r="B159" s="24">
        <v>660</v>
      </c>
      <c r="C159" s="24">
        <v>3</v>
      </c>
      <c r="D159" s="24">
        <v>29</v>
      </c>
      <c r="E159" s="24">
        <v>12</v>
      </c>
      <c r="F159" s="24">
        <v>1400</v>
      </c>
      <c r="H159" s="66">
        <f t="shared" si="12"/>
        <v>2.2727272727272725</v>
      </c>
      <c r="I159" s="66">
        <f t="shared" si="13"/>
        <v>21.969696969696969</v>
      </c>
      <c r="J159" s="66">
        <f t="shared" si="14"/>
        <v>1060.6060606060605</v>
      </c>
      <c r="K159" s="66">
        <f t="shared" si="15"/>
        <v>16.363636363636363</v>
      </c>
    </row>
    <row r="160" spans="1:11" s="22" customFormat="1" ht="15" thickBot="1">
      <c r="A160" s="20" t="s">
        <v>26</v>
      </c>
      <c r="H160" s="66"/>
      <c r="I160" s="66"/>
      <c r="J160" s="66"/>
      <c r="K160" s="66"/>
    </row>
    <row r="161" spans="1:11">
      <c r="A161" s="24" t="s">
        <v>27</v>
      </c>
      <c r="B161" s="24">
        <v>470</v>
      </c>
      <c r="C161" s="24">
        <v>2</v>
      </c>
      <c r="D161" s="24">
        <v>20</v>
      </c>
      <c r="E161" s="24">
        <v>7</v>
      </c>
      <c r="F161" s="24">
        <v>1070</v>
      </c>
      <c r="H161" s="66">
        <f t="shared" si="12"/>
        <v>2.1276595744680851</v>
      </c>
      <c r="I161" s="66">
        <f t="shared" si="13"/>
        <v>21.276595744680851</v>
      </c>
      <c r="J161" s="66">
        <f t="shared" si="14"/>
        <v>1138.2978723404256</v>
      </c>
      <c r="K161" s="66">
        <f t="shared" si="15"/>
        <v>13.404255319148936</v>
      </c>
    </row>
    <row r="162" spans="1:11">
      <c r="A162" s="24" t="s">
        <v>122</v>
      </c>
      <c r="B162" s="24">
        <v>450</v>
      </c>
      <c r="C162" s="24">
        <v>2</v>
      </c>
      <c r="D162" s="24">
        <v>19</v>
      </c>
      <c r="E162" s="24">
        <v>7</v>
      </c>
      <c r="F162" s="24">
        <v>1120</v>
      </c>
      <c r="H162" s="66">
        <f t="shared" si="12"/>
        <v>2.2222222222222223</v>
      </c>
      <c r="I162" s="66">
        <f t="shared" si="13"/>
        <v>21.111111111111111</v>
      </c>
      <c r="J162" s="66">
        <f t="shared" si="14"/>
        <v>1244.4444444444446</v>
      </c>
      <c r="K162" s="66">
        <f t="shared" si="15"/>
        <v>14.000000000000002</v>
      </c>
    </row>
    <row r="163" spans="1:11">
      <c r="A163" s="24" t="s">
        <v>28</v>
      </c>
      <c r="B163" s="24">
        <v>550</v>
      </c>
      <c r="C163" s="24">
        <v>2</v>
      </c>
      <c r="D163" s="24">
        <v>24</v>
      </c>
      <c r="E163" s="24">
        <v>10</v>
      </c>
      <c r="F163" s="24">
        <v>1370</v>
      </c>
      <c r="H163" s="66">
        <f t="shared" si="12"/>
        <v>1.8181818181818181</v>
      </c>
      <c r="I163" s="66">
        <f t="shared" si="13"/>
        <v>21.81818181818182</v>
      </c>
      <c r="J163" s="66">
        <f t="shared" si="14"/>
        <v>1245.4545454545453</v>
      </c>
      <c r="K163" s="66">
        <f t="shared" si="15"/>
        <v>16.363636363636363</v>
      </c>
    </row>
    <row r="164" spans="1:11" ht="15" thickBot="1">
      <c r="A164" s="24" t="s">
        <v>29</v>
      </c>
      <c r="B164" s="24">
        <v>60</v>
      </c>
      <c r="C164" s="24">
        <v>2</v>
      </c>
      <c r="D164" s="24">
        <v>2</v>
      </c>
      <c r="E164" s="24">
        <v>0</v>
      </c>
      <c r="F164" s="24">
        <v>440</v>
      </c>
      <c r="H164" s="66">
        <f t="shared" si="12"/>
        <v>16.666666666666668</v>
      </c>
      <c r="I164" s="66">
        <f t="shared" si="13"/>
        <v>16.666666666666668</v>
      </c>
      <c r="J164" s="66">
        <f t="shared" si="14"/>
        <v>3666.6666666666665</v>
      </c>
      <c r="K164" s="66">
        <f t="shared" si="15"/>
        <v>0</v>
      </c>
    </row>
    <row r="165" spans="1:11" s="22" customFormat="1" ht="15" thickBot="1">
      <c r="A165" s="20" t="s">
        <v>30</v>
      </c>
      <c r="H165" s="66"/>
      <c r="I165" s="66"/>
      <c r="J165" s="66"/>
      <c r="K165" s="66"/>
    </row>
    <row r="166" spans="1:11">
      <c r="A166" s="24" t="s">
        <v>31</v>
      </c>
      <c r="B166" s="24">
        <v>580</v>
      </c>
      <c r="C166" s="24">
        <v>4</v>
      </c>
      <c r="D166" s="24">
        <v>23</v>
      </c>
      <c r="E166" s="24">
        <v>9</v>
      </c>
      <c r="F166" s="24">
        <v>1250</v>
      </c>
      <c r="H166" s="66">
        <f t="shared" si="12"/>
        <v>3.4482758620689653</v>
      </c>
      <c r="I166" s="66">
        <f t="shared" si="13"/>
        <v>19.827586206896552</v>
      </c>
      <c r="J166" s="66">
        <f t="shared" si="14"/>
        <v>1077.5862068965519</v>
      </c>
      <c r="K166" s="66">
        <f t="shared" si="15"/>
        <v>13.96551724137931</v>
      </c>
    </row>
    <row r="167" spans="1:11" ht="15" thickBot="1">
      <c r="A167" s="24" t="s">
        <v>32</v>
      </c>
      <c r="B167" s="24">
        <v>450</v>
      </c>
      <c r="C167" s="24">
        <v>5</v>
      </c>
      <c r="D167" s="24">
        <v>22</v>
      </c>
      <c r="E167" s="24">
        <v>8</v>
      </c>
      <c r="F167" s="24">
        <v>1100</v>
      </c>
      <c r="H167" s="66">
        <f t="shared" si="12"/>
        <v>5.5555555555555554</v>
      </c>
      <c r="I167" s="66">
        <f t="shared" si="13"/>
        <v>24.444444444444446</v>
      </c>
      <c r="J167" s="66">
        <f t="shared" si="14"/>
        <v>1222.2222222222224</v>
      </c>
      <c r="K167" s="66">
        <f t="shared" si="15"/>
        <v>16</v>
      </c>
    </row>
    <row r="168" spans="1:11" s="22" customFormat="1" ht="15" thickBot="1">
      <c r="A168" s="20" t="s">
        <v>33</v>
      </c>
      <c r="H168" s="66"/>
      <c r="I168" s="66"/>
      <c r="J168" s="66"/>
      <c r="K168" s="66"/>
    </row>
    <row r="169" spans="1:11" s="22" customFormat="1" ht="15" thickBot="1">
      <c r="A169" s="20" t="s">
        <v>34</v>
      </c>
      <c r="H169" s="66"/>
      <c r="I169" s="66"/>
      <c r="J169" s="66"/>
      <c r="K169" s="66"/>
    </row>
    <row r="170" spans="1:11">
      <c r="A170" s="24" t="s">
        <v>35</v>
      </c>
      <c r="B170" s="24">
        <v>100</v>
      </c>
      <c r="C170" s="24">
        <v>0</v>
      </c>
      <c r="D170" s="24">
        <v>10</v>
      </c>
      <c r="E170" s="24">
        <v>2</v>
      </c>
      <c r="F170" s="24">
        <v>430</v>
      </c>
      <c r="H170" s="66">
        <f t="shared" si="12"/>
        <v>0</v>
      </c>
      <c r="I170" s="66">
        <f t="shared" si="13"/>
        <v>50</v>
      </c>
      <c r="J170" s="66">
        <f t="shared" si="14"/>
        <v>2150</v>
      </c>
      <c r="K170" s="66">
        <f t="shared" si="15"/>
        <v>18</v>
      </c>
    </row>
    <row r="171" spans="1:11">
      <c r="A171" s="24" t="s">
        <v>36</v>
      </c>
      <c r="B171" s="24">
        <v>110</v>
      </c>
      <c r="C171" s="24">
        <v>0</v>
      </c>
      <c r="D171" s="24">
        <v>10</v>
      </c>
      <c r="E171" s="24">
        <v>2</v>
      </c>
      <c r="F171" s="24">
        <v>430</v>
      </c>
      <c r="H171" s="66">
        <f t="shared" si="12"/>
        <v>0</v>
      </c>
      <c r="I171" s="66">
        <f t="shared" si="13"/>
        <v>45.454545454545453</v>
      </c>
      <c r="J171" s="66">
        <f t="shared" si="14"/>
        <v>1954.5454545454545</v>
      </c>
      <c r="K171" s="66">
        <f t="shared" si="15"/>
        <v>16.363636363636363</v>
      </c>
    </row>
    <row r="172" spans="1:11">
      <c r="A172" s="24" t="s">
        <v>37</v>
      </c>
      <c r="B172" s="24">
        <v>220</v>
      </c>
      <c r="C172" s="24">
        <v>0</v>
      </c>
      <c r="D172" s="24">
        <v>0</v>
      </c>
      <c r="E172" s="24">
        <v>3.5</v>
      </c>
      <c r="F172" s="24">
        <v>420</v>
      </c>
      <c r="H172" s="66">
        <f t="shared" si="12"/>
        <v>0</v>
      </c>
      <c r="I172" s="66">
        <f t="shared" si="13"/>
        <v>0</v>
      </c>
      <c r="J172" s="66">
        <f t="shared" si="14"/>
        <v>954.54545454545462</v>
      </c>
      <c r="K172" s="66">
        <f t="shared" si="15"/>
        <v>14.318181818181818</v>
      </c>
    </row>
    <row r="173" spans="1:11" ht="15" thickBot="1">
      <c r="A173" s="24" t="s">
        <v>38</v>
      </c>
      <c r="B173" s="24">
        <v>230</v>
      </c>
      <c r="C173" s="24">
        <v>0</v>
      </c>
      <c r="D173" s="24">
        <v>1</v>
      </c>
      <c r="E173" s="24">
        <v>4.5</v>
      </c>
      <c r="F173" s="24">
        <v>420</v>
      </c>
      <c r="H173" s="66">
        <f t="shared" si="12"/>
        <v>0</v>
      </c>
      <c r="I173" s="66">
        <f t="shared" si="13"/>
        <v>2.1739130434782608</v>
      </c>
      <c r="J173" s="66">
        <f t="shared" si="14"/>
        <v>913.04347826086951</v>
      </c>
      <c r="K173" s="66">
        <f t="shared" si="15"/>
        <v>17.608695652173914</v>
      </c>
    </row>
    <row r="174" spans="1:11" s="22" customFormat="1" ht="15" thickBot="1">
      <c r="A174" s="20" t="s">
        <v>39</v>
      </c>
      <c r="H174" s="66"/>
      <c r="I174" s="66"/>
      <c r="J174" s="66"/>
      <c r="K174" s="66"/>
    </row>
    <row r="175" spans="1:11">
      <c r="A175" s="24" t="s">
        <v>40</v>
      </c>
      <c r="B175" s="22">
        <v>150</v>
      </c>
      <c r="C175" s="24">
        <v>1</v>
      </c>
      <c r="D175" s="24">
        <v>10</v>
      </c>
      <c r="E175" s="24">
        <v>1.5</v>
      </c>
      <c r="F175" s="24">
        <v>490</v>
      </c>
      <c r="H175" s="66">
        <f t="shared" si="12"/>
        <v>3.3333333333333335</v>
      </c>
      <c r="I175" s="66">
        <f t="shared" si="13"/>
        <v>33.333333333333336</v>
      </c>
      <c r="J175" s="66">
        <f t="shared" si="14"/>
        <v>1633.3333333333333</v>
      </c>
      <c r="K175" s="66">
        <f t="shared" si="15"/>
        <v>9</v>
      </c>
    </row>
    <row r="176" spans="1:11">
      <c r="A176" s="24" t="s">
        <v>41</v>
      </c>
      <c r="B176" s="24">
        <v>190</v>
      </c>
      <c r="C176" s="24">
        <v>1</v>
      </c>
      <c r="D176" s="24">
        <v>10</v>
      </c>
      <c r="E176" s="24">
        <v>1.5</v>
      </c>
      <c r="F176" s="24">
        <v>1020</v>
      </c>
      <c r="H176" s="66">
        <f t="shared" si="12"/>
        <v>2.6315789473684208</v>
      </c>
      <c r="I176" s="66">
        <f t="shared" si="13"/>
        <v>26.315789473684209</v>
      </c>
      <c r="J176" s="66">
        <f t="shared" si="14"/>
        <v>2684.2105263157896</v>
      </c>
      <c r="K176" s="66">
        <f t="shared" si="15"/>
        <v>7.1052631578947363</v>
      </c>
    </row>
    <row r="177" spans="1:11">
      <c r="A177" s="24" t="s">
        <v>42</v>
      </c>
      <c r="B177" s="24">
        <v>190</v>
      </c>
      <c r="C177" s="24">
        <v>1</v>
      </c>
      <c r="D177" s="24">
        <v>10</v>
      </c>
      <c r="E177" s="24">
        <v>1.5</v>
      </c>
      <c r="F177" s="24">
        <v>990</v>
      </c>
      <c r="H177" s="66">
        <f t="shared" si="12"/>
        <v>2.6315789473684208</v>
      </c>
      <c r="I177" s="66">
        <f t="shared" si="13"/>
        <v>26.315789473684209</v>
      </c>
      <c r="J177" s="66">
        <f t="shared" si="14"/>
        <v>2605.2631578947367</v>
      </c>
      <c r="K177" s="66">
        <f t="shared" si="15"/>
        <v>7.1052631578947363</v>
      </c>
    </row>
    <row r="178" spans="1:11">
      <c r="A178" s="24" t="s">
        <v>43</v>
      </c>
      <c r="B178" s="24">
        <v>190</v>
      </c>
      <c r="C178" s="24">
        <v>1</v>
      </c>
      <c r="D178" s="24">
        <v>10</v>
      </c>
      <c r="E178" s="24">
        <v>1.5</v>
      </c>
      <c r="F178" s="24">
        <v>1000</v>
      </c>
      <c r="H178" s="66">
        <f t="shared" si="12"/>
        <v>2.6315789473684208</v>
      </c>
      <c r="I178" s="66">
        <f t="shared" si="13"/>
        <v>26.315789473684209</v>
      </c>
      <c r="J178" s="66">
        <f t="shared" si="14"/>
        <v>2631.5789473684213</v>
      </c>
      <c r="K178" s="66">
        <f t="shared" si="15"/>
        <v>7.1052631578947363</v>
      </c>
    </row>
    <row r="179" spans="1:11">
      <c r="A179" s="24" t="s">
        <v>44</v>
      </c>
      <c r="B179" s="24">
        <v>220</v>
      </c>
      <c r="C179" s="24">
        <v>1</v>
      </c>
      <c r="D179" s="24">
        <v>10</v>
      </c>
      <c r="E179" s="24">
        <v>1.5</v>
      </c>
      <c r="F179" s="24">
        <v>720</v>
      </c>
      <c r="H179" s="66">
        <f t="shared" si="12"/>
        <v>2.2727272727272725</v>
      </c>
      <c r="I179" s="66">
        <f t="shared" si="13"/>
        <v>22.727272727272727</v>
      </c>
      <c r="J179" s="66">
        <f t="shared" si="14"/>
        <v>1636.3636363636365</v>
      </c>
      <c r="K179" s="66">
        <f t="shared" si="15"/>
        <v>6.1363636363636367</v>
      </c>
    </row>
    <row r="180" spans="1:11">
      <c r="A180" s="24" t="s">
        <v>45</v>
      </c>
      <c r="B180" s="24">
        <v>210</v>
      </c>
      <c r="C180" s="24">
        <v>1</v>
      </c>
      <c r="D180" s="24">
        <v>10</v>
      </c>
      <c r="E180" s="24">
        <v>1.5</v>
      </c>
      <c r="F180" s="24">
        <v>690</v>
      </c>
      <c r="H180" s="66">
        <f t="shared" si="12"/>
        <v>2.3809523809523814</v>
      </c>
      <c r="I180" s="66">
        <f t="shared" si="13"/>
        <v>23.809523809523807</v>
      </c>
      <c r="J180" s="66">
        <f t="shared" si="14"/>
        <v>1642.8571428571429</v>
      </c>
      <c r="K180" s="66">
        <f t="shared" si="15"/>
        <v>6.4285714285714279</v>
      </c>
    </row>
    <row r="181" spans="1:11">
      <c r="A181" s="24" t="s">
        <v>46</v>
      </c>
      <c r="B181" s="24">
        <v>260</v>
      </c>
      <c r="C181" s="24">
        <v>1</v>
      </c>
      <c r="D181" s="24">
        <v>11</v>
      </c>
      <c r="E181" s="24">
        <v>3.5</v>
      </c>
      <c r="F181" s="24">
        <v>710</v>
      </c>
      <c r="H181" s="66">
        <f t="shared" si="12"/>
        <v>1.9230769230769231</v>
      </c>
      <c r="I181" s="66">
        <f t="shared" si="13"/>
        <v>21.153846153846153</v>
      </c>
      <c r="J181" s="66">
        <f t="shared" si="14"/>
        <v>1365.3846153846155</v>
      </c>
      <c r="K181" s="66">
        <f t="shared" si="15"/>
        <v>12.115384615384615</v>
      </c>
    </row>
    <row r="182" spans="1:11">
      <c r="A182" s="24" t="s">
        <v>47</v>
      </c>
      <c r="B182" s="24">
        <v>200</v>
      </c>
      <c r="C182" s="24">
        <v>1</v>
      </c>
      <c r="D182" s="24">
        <v>10</v>
      </c>
      <c r="E182" s="24">
        <v>1.5</v>
      </c>
      <c r="F182" s="24">
        <v>940</v>
      </c>
      <c r="H182" s="66">
        <f t="shared" si="12"/>
        <v>2.5</v>
      </c>
      <c r="I182" s="66">
        <f t="shared" si="13"/>
        <v>25</v>
      </c>
      <c r="J182" s="66">
        <f t="shared" si="14"/>
        <v>2350</v>
      </c>
      <c r="K182" s="66">
        <f t="shared" si="15"/>
        <v>6.75</v>
      </c>
    </row>
    <row r="183" spans="1:11" ht="15" thickBot="1">
      <c r="A183" s="24" t="s">
        <v>48</v>
      </c>
      <c r="B183" s="24">
        <v>220</v>
      </c>
      <c r="C183" s="24">
        <v>1</v>
      </c>
      <c r="D183" s="24">
        <v>10</v>
      </c>
      <c r="E183" s="24">
        <v>2</v>
      </c>
      <c r="F183" s="24">
        <v>620</v>
      </c>
      <c r="H183" s="66">
        <f t="shared" si="12"/>
        <v>2.2727272727272725</v>
      </c>
      <c r="I183" s="66">
        <f t="shared" si="13"/>
        <v>22.727272727272727</v>
      </c>
      <c r="J183" s="66">
        <f t="shared" si="14"/>
        <v>1409.0909090909092</v>
      </c>
      <c r="K183" s="66">
        <f t="shared" si="15"/>
        <v>8.1818181818181817</v>
      </c>
    </row>
    <row r="184" spans="1:11" s="22" customFormat="1" ht="15" thickBot="1">
      <c r="A184" s="20" t="s">
        <v>49</v>
      </c>
      <c r="H184" s="66"/>
      <c r="I184" s="66"/>
      <c r="J184" s="66"/>
      <c r="K184" s="66"/>
    </row>
    <row r="185" spans="1:11">
      <c r="A185" s="24" t="s">
        <v>50</v>
      </c>
      <c r="B185" s="24">
        <v>200</v>
      </c>
      <c r="C185" s="24">
        <v>1</v>
      </c>
      <c r="D185" s="24">
        <v>9</v>
      </c>
      <c r="E185" s="24">
        <v>2.5</v>
      </c>
      <c r="F185" s="24">
        <v>500</v>
      </c>
      <c r="H185" s="66">
        <f t="shared" si="12"/>
        <v>2.5</v>
      </c>
      <c r="I185" s="66">
        <f t="shared" si="13"/>
        <v>22.5</v>
      </c>
      <c r="J185" s="66">
        <f t="shared" si="14"/>
        <v>1250</v>
      </c>
      <c r="K185" s="66">
        <f t="shared" si="15"/>
        <v>11.25</v>
      </c>
    </row>
    <row r="186" spans="1:11">
      <c r="A186" s="24" t="s">
        <v>51</v>
      </c>
      <c r="B186" s="24">
        <v>230</v>
      </c>
      <c r="C186" s="24">
        <v>1</v>
      </c>
      <c r="D186" s="24">
        <v>9</v>
      </c>
      <c r="E186" s="24">
        <v>3</v>
      </c>
      <c r="F186" s="24">
        <v>1040</v>
      </c>
      <c r="H186" s="66">
        <f t="shared" si="12"/>
        <v>2.1739130434782608</v>
      </c>
      <c r="I186" s="66">
        <f t="shared" si="13"/>
        <v>19.565217391304348</v>
      </c>
      <c r="J186" s="66">
        <f t="shared" si="14"/>
        <v>2260.869565217391</v>
      </c>
      <c r="K186" s="66">
        <f t="shared" si="15"/>
        <v>11.739130434782609</v>
      </c>
    </row>
    <row r="187" spans="1:11">
      <c r="A187" s="24" t="s">
        <v>52</v>
      </c>
      <c r="B187" s="24">
        <v>230</v>
      </c>
      <c r="C187" s="24">
        <v>2</v>
      </c>
      <c r="D187" s="24">
        <v>9</v>
      </c>
      <c r="E187" s="24">
        <v>3</v>
      </c>
      <c r="F187" s="24">
        <v>1010</v>
      </c>
      <c r="H187" s="66">
        <f t="shared" si="12"/>
        <v>4.3478260869565215</v>
      </c>
      <c r="I187" s="66">
        <f t="shared" si="13"/>
        <v>19.565217391304348</v>
      </c>
      <c r="J187" s="66">
        <f t="shared" si="14"/>
        <v>2195.6521739130435</v>
      </c>
      <c r="K187" s="66">
        <f t="shared" si="15"/>
        <v>11.739130434782609</v>
      </c>
    </row>
    <row r="188" spans="1:11">
      <c r="A188" s="24" t="s">
        <v>53</v>
      </c>
      <c r="B188" s="24">
        <v>230</v>
      </c>
      <c r="C188" s="24">
        <v>1</v>
      </c>
      <c r="D188" s="24">
        <v>9</v>
      </c>
      <c r="E188" s="24">
        <v>3</v>
      </c>
      <c r="F188" s="24">
        <v>1020</v>
      </c>
      <c r="H188" s="66">
        <f t="shared" si="12"/>
        <v>2.1739130434782608</v>
      </c>
      <c r="I188" s="66">
        <f t="shared" si="13"/>
        <v>19.565217391304348</v>
      </c>
      <c r="J188" s="66">
        <f t="shared" si="14"/>
        <v>2217.391304347826</v>
      </c>
      <c r="K188" s="66">
        <f t="shared" si="15"/>
        <v>11.739130434782609</v>
      </c>
    </row>
    <row r="189" spans="1:11">
      <c r="A189" s="24" t="s">
        <v>54</v>
      </c>
      <c r="B189" s="24">
        <v>260</v>
      </c>
      <c r="C189" s="24">
        <v>1</v>
      </c>
      <c r="D189" s="24">
        <v>10</v>
      </c>
      <c r="E189" s="24">
        <v>3</v>
      </c>
      <c r="F189" s="24">
        <v>740</v>
      </c>
      <c r="H189" s="66">
        <f t="shared" si="12"/>
        <v>1.9230769230769231</v>
      </c>
      <c r="I189" s="66">
        <f t="shared" si="13"/>
        <v>19.230769230769234</v>
      </c>
      <c r="J189" s="66">
        <f t="shared" si="14"/>
        <v>1423.0769230769231</v>
      </c>
      <c r="K189" s="66">
        <f t="shared" si="15"/>
        <v>10.384615384615385</v>
      </c>
    </row>
    <row r="190" spans="1:11">
      <c r="A190" s="24" t="s">
        <v>55</v>
      </c>
      <c r="B190" s="24">
        <v>250</v>
      </c>
      <c r="C190" s="24">
        <v>1</v>
      </c>
      <c r="D190" s="24">
        <v>10</v>
      </c>
      <c r="E190" s="24">
        <v>2.5</v>
      </c>
      <c r="F190" s="24">
        <v>710</v>
      </c>
      <c r="H190" s="66">
        <f t="shared" si="12"/>
        <v>2</v>
      </c>
      <c r="I190" s="66">
        <f t="shared" si="13"/>
        <v>20</v>
      </c>
      <c r="J190" s="66">
        <f t="shared" si="14"/>
        <v>1420</v>
      </c>
      <c r="K190" s="66">
        <f t="shared" si="15"/>
        <v>9</v>
      </c>
    </row>
    <row r="191" spans="1:11">
      <c r="A191" s="24" t="s">
        <v>287</v>
      </c>
      <c r="B191" s="24">
        <v>300</v>
      </c>
      <c r="C191" s="24">
        <v>1</v>
      </c>
      <c r="D191" s="24">
        <v>10</v>
      </c>
      <c r="E191" s="24">
        <v>5</v>
      </c>
      <c r="F191" s="24">
        <v>730</v>
      </c>
      <c r="H191" s="66">
        <f t="shared" si="12"/>
        <v>1.6666666666666667</v>
      </c>
      <c r="I191" s="66">
        <f t="shared" si="13"/>
        <v>16.666666666666668</v>
      </c>
      <c r="J191" s="66">
        <f t="shared" si="14"/>
        <v>1216.6666666666665</v>
      </c>
      <c r="K191" s="66">
        <f t="shared" si="15"/>
        <v>15</v>
      </c>
    </row>
    <row r="192" spans="1:11">
      <c r="A192" s="24" t="s">
        <v>56</v>
      </c>
      <c r="B192" s="24">
        <v>240</v>
      </c>
      <c r="C192" s="24">
        <v>1</v>
      </c>
      <c r="D192" s="24">
        <v>9</v>
      </c>
      <c r="E192" s="24">
        <v>2.5</v>
      </c>
      <c r="F192" s="24">
        <v>950</v>
      </c>
      <c r="H192" s="66">
        <f t="shared" si="12"/>
        <v>2.0833333333333335</v>
      </c>
      <c r="I192" s="66">
        <f t="shared" si="13"/>
        <v>18.75</v>
      </c>
      <c r="J192" s="66">
        <f t="shared" si="14"/>
        <v>1979.1666666666667</v>
      </c>
      <c r="K192" s="66">
        <f t="shared" si="15"/>
        <v>9.375</v>
      </c>
    </row>
    <row r="193" spans="1:11" ht="15" thickBot="1">
      <c r="A193" s="24" t="s">
        <v>57</v>
      </c>
      <c r="B193" s="24">
        <v>270</v>
      </c>
      <c r="C193" s="24">
        <v>1</v>
      </c>
      <c r="D193" s="24">
        <v>9</v>
      </c>
      <c r="E193" s="24">
        <v>3.5</v>
      </c>
      <c r="F193" s="24">
        <v>640</v>
      </c>
      <c r="H193" s="66">
        <f t="shared" si="12"/>
        <v>1.8518518518518519</v>
      </c>
      <c r="I193" s="66">
        <f t="shared" si="13"/>
        <v>16.666666666666668</v>
      </c>
      <c r="J193" s="66">
        <f t="shared" si="14"/>
        <v>1185.1851851851852</v>
      </c>
      <c r="K193" s="66">
        <f t="shared" si="15"/>
        <v>11.666666666666666</v>
      </c>
    </row>
    <row r="194" spans="1:11" s="22" customFormat="1" ht="15" thickBot="1">
      <c r="A194" s="20" t="s">
        <v>58</v>
      </c>
      <c r="H194" s="66"/>
      <c r="I194" s="66"/>
      <c r="J194" s="66"/>
      <c r="K194" s="66"/>
    </row>
    <row r="195" spans="1:11">
      <c r="A195" s="24" t="s">
        <v>50</v>
      </c>
      <c r="B195" s="24">
        <v>80</v>
      </c>
      <c r="C195" s="24">
        <v>0</v>
      </c>
      <c r="D195" s="24">
        <v>7</v>
      </c>
      <c r="E195" s="24">
        <v>1.5</v>
      </c>
      <c r="F195" s="24">
        <v>290</v>
      </c>
      <c r="H195" s="66">
        <f t="shared" si="12"/>
        <v>0</v>
      </c>
      <c r="I195" s="66">
        <f t="shared" si="13"/>
        <v>43.75</v>
      </c>
      <c r="J195" s="66">
        <f t="shared" si="14"/>
        <v>1812.5</v>
      </c>
      <c r="K195" s="66">
        <f t="shared" si="15"/>
        <v>16.875</v>
      </c>
    </row>
    <row r="196" spans="1:11">
      <c r="A196" s="24" t="s">
        <v>51</v>
      </c>
      <c r="B196" s="24">
        <v>110</v>
      </c>
      <c r="C196" s="24">
        <v>1</v>
      </c>
      <c r="D196" s="24">
        <v>8</v>
      </c>
      <c r="E196" s="24">
        <v>1.5</v>
      </c>
      <c r="F196" s="24">
        <v>830</v>
      </c>
      <c r="H196" s="66">
        <f t="shared" si="12"/>
        <v>4.545454545454545</v>
      </c>
      <c r="I196" s="66">
        <f t="shared" si="13"/>
        <v>36.36363636363636</v>
      </c>
      <c r="J196" s="66">
        <f t="shared" si="14"/>
        <v>3772.727272727273</v>
      </c>
      <c r="K196" s="66">
        <f t="shared" si="15"/>
        <v>12.272727272727273</v>
      </c>
    </row>
    <row r="197" spans="1:11">
      <c r="A197" s="24" t="s">
        <v>52</v>
      </c>
      <c r="B197" s="24">
        <v>110</v>
      </c>
      <c r="C197" s="24">
        <v>1</v>
      </c>
      <c r="D197" s="24">
        <v>8</v>
      </c>
      <c r="E197" s="24">
        <v>1.5</v>
      </c>
      <c r="F197" s="24">
        <v>800</v>
      </c>
      <c r="H197" s="66">
        <f t="shared" si="12"/>
        <v>4.545454545454545</v>
      </c>
      <c r="I197" s="66">
        <f t="shared" si="13"/>
        <v>36.36363636363636</v>
      </c>
      <c r="J197" s="66">
        <f t="shared" si="14"/>
        <v>3636.363636363636</v>
      </c>
      <c r="K197" s="66">
        <f t="shared" si="15"/>
        <v>12.272727272727273</v>
      </c>
    </row>
    <row r="198" spans="1:11">
      <c r="A198" s="24" t="s">
        <v>53</v>
      </c>
      <c r="B198" s="24">
        <v>110</v>
      </c>
      <c r="C198" s="24">
        <v>1</v>
      </c>
      <c r="D198" s="24">
        <v>8</v>
      </c>
      <c r="E198" s="24">
        <v>1.5</v>
      </c>
      <c r="F198" s="24">
        <v>810</v>
      </c>
      <c r="H198" s="66">
        <f t="shared" si="12"/>
        <v>4.545454545454545</v>
      </c>
      <c r="I198" s="66">
        <f t="shared" si="13"/>
        <v>36.36363636363636</v>
      </c>
      <c r="J198" s="66">
        <f t="shared" si="14"/>
        <v>3681.8181818181815</v>
      </c>
      <c r="K198" s="66">
        <f t="shared" si="15"/>
        <v>12.272727272727273</v>
      </c>
    </row>
    <row r="199" spans="1:11">
      <c r="A199" s="24" t="s">
        <v>54</v>
      </c>
      <c r="B199" s="24">
        <v>140</v>
      </c>
      <c r="C199" s="24">
        <v>0</v>
      </c>
      <c r="D199" s="24">
        <v>8</v>
      </c>
      <c r="E199" s="24">
        <v>1.5</v>
      </c>
      <c r="F199" s="24">
        <v>530</v>
      </c>
      <c r="H199" s="66">
        <f t="shared" ref="H199:H233" si="16">C199/B199*500</f>
        <v>0</v>
      </c>
      <c r="I199" s="66">
        <f t="shared" ref="I199:I233" si="17">D199/B199*500</f>
        <v>28.571428571428569</v>
      </c>
      <c r="J199" s="66">
        <f t="shared" ref="J199:J233" si="18">F199/B199*500</f>
        <v>1892.8571428571429</v>
      </c>
      <c r="K199" s="66">
        <f t="shared" ref="K199:K233" si="19">(E199*9)/B199*100</f>
        <v>9.6428571428571441</v>
      </c>
    </row>
    <row r="200" spans="1:11">
      <c r="A200" s="24" t="s">
        <v>55</v>
      </c>
      <c r="B200" s="24">
        <v>130</v>
      </c>
      <c r="C200" s="24">
        <v>0</v>
      </c>
      <c r="D200" s="24">
        <v>8</v>
      </c>
      <c r="E200" s="24">
        <v>1.5</v>
      </c>
      <c r="F200" s="24">
        <v>500</v>
      </c>
      <c r="H200" s="66">
        <f t="shared" si="16"/>
        <v>0</v>
      </c>
      <c r="I200" s="66">
        <f t="shared" si="17"/>
        <v>30.76923076923077</v>
      </c>
      <c r="J200" s="66">
        <f t="shared" si="18"/>
        <v>1923.0769230769231</v>
      </c>
      <c r="K200" s="66">
        <f t="shared" si="19"/>
        <v>10.384615384615385</v>
      </c>
    </row>
    <row r="201" spans="1:11">
      <c r="A201" s="24" t="s">
        <v>287</v>
      </c>
      <c r="B201" s="24">
        <v>180</v>
      </c>
      <c r="C201" s="24">
        <v>0</v>
      </c>
      <c r="D201" s="24">
        <v>8</v>
      </c>
      <c r="E201" s="24">
        <v>3.5</v>
      </c>
      <c r="F201" s="24">
        <v>520</v>
      </c>
      <c r="H201" s="66">
        <f t="shared" si="16"/>
        <v>0</v>
      </c>
      <c r="I201" s="66">
        <f t="shared" si="17"/>
        <v>22.222222222222221</v>
      </c>
      <c r="J201" s="66">
        <f t="shared" si="18"/>
        <v>1444.4444444444443</v>
      </c>
      <c r="K201" s="66">
        <f t="shared" si="19"/>
        <v>17.5</v>
      </c>
    </row>
    <row r="202" spans="1:11">
      <c r="A202" s="24" t="s">
        <v>56</v>
      </c>
      <c r="B202" s="24">
        <v>120</v>
      </c>
      <c r="C202" s="24">
        <v>0</v>
      </c>
      <c r="D202" s="24">
        <v>8</v>
      </c>
      <c r="E202" s="24">
        <v>1.5</v>
      </c>
      <c r="F202" s="24">
        <v>750</v>
      </c>
      <c r="H202" s="66">
        <f t="shared" si="16"/>
        <v>0</v>
      </c>
      <c r="I202" s="66">
        <f t="shared" si="17"/>
        <v>33.333333333333336</v>
      </c>
      <c r="J202" s="66">
        <f t="shared" si="18"/>
        <v>3125</v>
      </c>
      <c r="K202" s="66">
        <f t="shared" si="19"/>
        <v>11.25</v>
      </c>
    </row>
    <row r="203" spans="1:11" ht="15" thickBot="1">
      <c r="A203" s="24" t="s">
        <v>57</v>
      </c>
      <c r="B203" s="24">
        <v>150</v>
      </c>
      <c r="C203" s="24">
        <v>0</v>
      </c>
      <c r="D203" s="24">
        <v>8</v>
      </c>
      <c r="E203" s="24">
        <v>2</v>
      </c>
      <c r="F203" s="24">
        <v>430</v>
      </c>
      <c r="H203" s="66">
        <f t="shared" si="16"/>
        <v>0</v>
      </c>
      <c r="I203" s="66">
        <f t="shared" si="17"/>
        <v>26.666666666666668</v>
      </c>
      <c r="J203" s="66">
        <f t="shared" si="18"/>
        <v>1433.3333333333333</v>
      </c>
      <c r="K203" s="66">
        <f t="shared" si="19"/>
        <v>12</v>
      </c>
    </row>
    <row r="204" spans="1:11" s="22" customFormat="1" ht="15" thickBot="1">
      <c r="A204" s="20" t="s">
        <v>59</v>
      </c>
      <c r="H204" s="66"/>
      <c r="I204" s="66"/>
      <c r="J204" s="66"/>
      <c r="K204" s="66"/>
    </row>
    <row r="205" spans="1:11" s="22" customFormat="1" ht="15" thickBot="1">
      <c r="A205" s="20" t="s">
        <v>60</v>
      </c>
      <c r="H205" s="66"/>
      <c r="I205" s="66"/>
      <c r="J205" s="66"/>
      <c r="K205" s="66"/>
    </row>
    <row r="206" spans="1:11">
      <c r="A206" s="24" t="s">
        <v>60</v>
      </c>
      <c r="B206" s="24">
        <v>220</v>
      </c>
      <c r="C206" s="24">
        <v>1</v>
      </c>
      <c r="D206" s="24">
        <v>10</v>
      </c>
      <c r="E206" s="24">
        <v>4.5</v>
      </c>
      <c r="F206" s="24">
        <v>580</v>
      </c>
      <c r="H206" s="66">
        <f t="shared" si="16"/>
        <v>2.2727272727272725</v>
      </c>
      <c r="I206" s="66">
        <f t="shared" si="17"/>
        <v>22.727272727272727</v>
      </c>
      <c r="J206" s="66">
        <f t="shared" si="18"/>
        <v>1318.181818181818</v>
      </c>
      <c r="K206" s="66">
        <f t="shared" si="19"/>
        <v>18.409090909090907</v>
      </c>
    </row>
    <row r="207" spans="1:11">
      <c r="A207" s="24" t="s">
        <v>61</v>
      </c>
      <c r="B207" s="24">
        <v>220</v>
      </c>
      <c r="C207" s="24">
        <v>0</v>
      </c>
      <c r="D207" s="24">
        <v>0</v>
      </c>
      <c r="E207" s="24">
        <v>3.5</v>
      </c>
      <c r="F207" s="24">
        <v>420</v>
      </c>
      <c r="H207" s="66">
        <f t="shared" si="16"/>
        <v>0</v>
      </c>
      <c r="I207" s="66">
        <f t="shared" si="17"/>
        <v>0</v>
      </c>
      <c r="J207" s="66">
        <f t="shared" si="18"/>
        <v>954.54545454545462</v>
      </c>
      <c r="K207" s="66">
        <f t="shared" si="19"/>
        <v>14.318181818181818</v>
      </c>
    </row>
    <row r="208" spans="1:11" ht="15" thickBot="1">
      <c r="A208" s="24" t="s">
        <v>62</v>
      </c>
      <c r="B208" s="24">
        <v>60</v>
      </c>
      <c r="C208" s="24">
        <v>2</v>
      </c>
      <c r="D208" s="24">
        <v>2</v>
      </c>
      <c r="E208" s="24">
        <v>0</v>
      </c>
      <c r="F208" s="24">
        <v>440</v>
      </c>
      <c r="H208" s="66">
        <f t="shared" si="16"/>
        <v>16.666666666666668</v>
      </c>
      <c r="I208" s="66">
        <f t="shared" si="17"/>
        <v>16.666666666666668</v>
      </c>
      <c r="J208" s="66">
        <f t="shared" si="18"/>
        <v>3666.6666666666665</v>
      </c>
      <c r="K208" s="66">
        <f t="shared" si="19"/>
        <v>0</v>
      </c>
    </row>
    <row r="209" spans="1:11" s="22" customFormat="1" ht="15" thickBot="1">
      <c r="A209" s="20" t="s">
        <v>0</v>
      </c>
      <c r="H209" s="66"/>
      <c r="I209" s="66"/>
      <c r="J209" s="66"/>
      <c r="K209" s="66"/>
    </row>
    <row r="210" spans="1:11">
      <c r="A210" s="24" t="s">
        <v>1</v>
      </c>
      <c r="B210" s="24">
        <v>330</v>
      </c>
      <c r="C210" s="24">
        <v>2</v>
      </c>
      <c r="D210" s="24">
        <v>2</v>
      </c>
      <c r="E210" s="24">
        <v>5</v>
      </c>
      <c r="F210" s="24">
        <v>190</v>
      </c>
      <c r="H210" s="66">
        <f t="shared" si="16"/>
        <v>3.0303030303030303</v>
      </c>
      <c r="I210" s="66">
        <f t="shared" si="17"/>
        <v>3.0303030303030303</v>
      </c>
      <c r="J210" s="66">
        <f t="shared" si="18"/>
        <v>287.87878787878788</v>
      </c>
      <c r="K210" s="66">
        <f t="shared" si="19"/>
        <v>13.636363636363635</v>
      </c>
    </row>
    <row r="211" spans="1:11">
      <c r="A211" s="24" t="s">
        <v>2</v>
      </c>
      <c r="B211" s="24">
        <v>380</v>
      </c>
      <c r="C211" s="24">
        <v>2</v>
      </c>
      <c r="D211" s="24">
        <v>13</v>
      </c>
      <c r="E211" s="24">
        <v>9</v>
      </c>
      <c r="F211" s="24">
        <v>1020</v>
      </c>
      <c r="H211" s="66">
        <f t="shared" si="16"/>
        <v>2.6315789473684208</v>
      </c>
      <c r="I211" s="66">
        <f t="shared" si="17"/>
        <v>17.105263157894736</v>
      </c>
      <c r="J211" s="66">
        <f t="shared" si="18"/>
        <v>1342.1052631578948</v>
      </c>
      <c r="K211" s="66">
        <f t="shared" si="19"/>
        <v>21.315789473684209</v>
      </c>
    </row>
    <row r="212" spans="1:11">
      <c r="A212" s="24" t="s">
        <v>3</v>
      </c>
      <c r="B212" s="24">
        <v>320</v>
      </c>
      <c r="C212" s="24">
        <v>3</v>
      </c>
      <c r="D212" s="24">
        <v>4</v>
      </c>
      <c r="E212" s="24">
        <v>3.5</v>
      </c>
      <c r="F212" s="24">
        <v>530</v>
      </c>
      <c r="H212" s="66">
        <f t="shared" si="16"/>
        <v>4.6875</v>
      </c>
      <c r="I212" s="66">
        <f t="shared" si="17"/>
        <v>6.25</v>
      </c>
      <c r="J212" s="66">
        <f t="shared" si="18"/>
        <v>828.125</v>
      </c>
      <c r="K212" s="66">
        <f t="shared" si="19"/>
        <v>9.84375</v>
      </c>
    </row>
    <row r="213" spans="1:11">
      <c r="A213" s="24" t="s">
        <v>4</v>
      </c>
      <c r="B213" s="24">
        <v>140</v>
      </c>
      <c r="C213" s="24">
        <v>1</v>
      </c>
      <c r="D213" s="24">
        <v>5</v>
      </c>
      <c r="E213" s="24">
        <v>1</v>
      </c>
      <c r="F213" s="24">
        <v>260</v>
      </c>
      <c r="H213" s="66">
        <f t="shared" si="16"/>
        <v>3.5714285714285712</v>
      </c>
      <c r="I213" s="66">
        <f t="shared" si="17"/>
        <v>17.857142857142858</v>
      </c>
      <c r="J213" s="66">
        <f t="shared" si="18"/>
        <v>928.57142857142856</v>
      </c>
      <c r="K213" s="66">
        <f t="shared" si="19"/>
        <v>6.4285714285714279</v>
      </c>
    </row>
    <row r="214" spans="1:11">
      <c r="A214" s="24" t="s">
        <v>5</v>
      </c>
      <c r="B214" s="24">
        <v>170</v>
      </c>
      <c r="C214" s="24">
        <v>1</v>
      </c>
      <c r="D214" s="24">
        <v>8</v>
      </c>
      <c r="E214" s="24">
        <v>2.5</v>
      </c>
      <c r="F214" s="24">
        <v>390</v>
      </c>
      <c r="H214" s="66">
        <f t="shared" si="16"/>
        <v>2.9411764705882351</v>
      </c>
      <c r="I214" s="66">
        <f t="shared" si="17"/>
        <v>23.52941176470588</v>
      </c>
      <c r="J214" s="66">
        <f t="shared" si="18"/>
        <v>1147.0588235294117</v>
      </c>
      <c r="K214" s="66">
        <f t="shared" si="19"/>
        <v>13.23529411764706</v>
      </c>
    </row>
    <row r="215" spans="1:11" ht="15" thickBot="1">
      <c r="A215" s="24" t="s">
        <v>62</v>
      </c>
      <c r="B215" s="24">
        <v>60</v>
      </c>
      <c r="C215" s="24">
        <v>2</v>
      </c>
      <c r="D215" s="24">
        <v>2</v>
      </c>
      <c r="E215" s="24">
        <v>0</v>
      </c>
      <c r="F215" s="24">
        <v>440</v>
      </c>
      <c r="H215" s="66">
        <f t="shared" si="16"/>
        <v>16.666666666666668</v>
      </c>
      <c r="I215" s="66">
        <f t="shared" si="17"/>
        <v>16.666666666666668</v>
      </c>
      <c r="J215" s="66">
        <f t="shared" si="18"/>
        <v>3666.6666666666665</v>
      </c>
      <c r="K215" s="66">
        <f t="shared" si="19"/>
        <v>0</v>
      </c>
    </row>
    <row r="216" spans="1:11" s="22" customFormat="1" ht="15" thickBot="1">
      <c r="A216" s="20" t="s">
        <v>6</v>
      </c>
      <c r="H216" s="66"/>
      <c r="I216" s="66"/>
      <c r="J216" s="66"/>
      <c r="K216" s="66"/>
    </row>
    <row r="217" spans="1:11">
      <c r="A217" s="24" t="s">
        <v>7</v>
      </c>
      <c r="B217" s="24">
        <v>160</v>
      </c>
      <c r="C217" s="24">
        <v>1</v>
      </c>
      <c r="D217" s="24">
        <v>4</v>
      </c>
      <c r="E217" s="24">
        <v>0.5</v>
      </c>
      <c r="F217" s="24">
        <v>210</v>
      </c>
      <c r="H217" s="66">
        <f t="shared" si="16"/>
        <v>3.125</v>
      </c>
      <c r="I217" s="66">
        <f t="shared" si="17"/>
        <v>12.5</v>
      </c>
      <c r="J217" s="66">
        <f t="shared" si="18"/>
        <v>656.25</v>
      </c>
      <c r="K217" s="66">
        <f t="shared" si="19"/>
        <v>2.8125</v>
      </c>
    </row>
    <row r="218" spans="1:11">
      <c r="A218" s="24" t="s">
        <v>8</v>
      </c>
      <c r="B218" s="24">
        <v>170</v>
      </c>
      <c r="C218" s="24">
        <v>0</v>
      </c>
      <c r="D218" s="24">
        <v>0</v>
      </c>
      <c r="E218" s="24">
        <v>0</v>
      </c>
      <c r="F218" s="24">
        <v>5</v>
      </c>
      <c r="H218" s="66">
        <f t="shared" si="16"/>
        <v>0</v>
      </c>
      <c r="I218" s="66">
        <f t="shared" si="17"/>
        <v>0</v>
      </c>
      <c r="J218" s="66">
        <f t="shared" si="18"/>
        <v>14.705882352941176</v>
      </c>
      <c r="K218" s="66">
        <f t="shared" si="19"/>
        <v>0</v>
      </c>
    </row>
    <row r="219" spans="1:11">
      <c r="A219" s="24" t="s">
        <v>9</v>
      </c>
      <c r="B219" s="24">
        <v>190</v>
      </c>
      <c r="C219" s="24">
        <v>2</v>
      </c>
      <c r="D219" s="24">
        <v>5</v>
      </c>
      <c r="E219" s="24">
        <v>3</v>
      </c>
      <c r="F219" s="24">
        <v>220</v>
      </c>
      <c r="H219" s="66">
        <f t="shared" si="16"/>
        <v>5.2631578947368416</v>
      </c>
      <c r="I219" s="66">
        <f t="shared" si="17"/>
        <v>13.157894736842104</v>
      </c>
      <c r="J219" s="66">
        <f t="shared" si="18"/>
        <v>578.9473684210526</v>
      </c>
      <c r="K219" s="66">
        <f t="shared" si="19"/>
        <v>14.210526315789473</v>
      </c>
    </row>
    <row r="220" spans="1:11" ht="15" thickBot="1">
      <c r="A220" s="24" t="s">
        <v>10</v>
      </c>
      <c r="B220" s="24">
        <v>120</v>
      </c>
      <c r="C220" s="24">
        <v>1</v>
      </c>
      <c r="D220" s="24">
        <v>1</v>
      </c>
      <c r="E220" s="24">
        <v>1</v>
      </c>
      <c r="F220" s="24">
        <v>75</v>
      </c>
      <c r="H220" s="66">
        <f t="shared" si="16"/>
        <v>4.166666666666667</v>
      </c>
      <c r="I220" s="66">
        <f t="shared" si="17"/>
        <v>4.166666666666667</v>
      </c>
      <c r="J220" s="66">
        <f t="shared" si="18"/>
        <v>312.5</v>
      </c>
      <c r="K220" s="66">
        <f t="shared" si="19"/>
        <v>7.5</v>
      </c>
    </row>
    <row r="221" spans="1:11" s="22" customFormat="1" ht="15" thickBot="1">
      <c r="A221" s="20" t="s">
        <v>11</v>
      </c>
      <c r="H221" s="66"/>
      <c r="I221" s="66"/>
      <c r="J221" s="66"/>
      <c r="K221" s="66"/>
    </row>
    <row r="222" spans="1:11">
      <c r="A222" s="24" t="s">
        <v>12</v>
      </c>
      <c r="B222" s="24">
        <v>220</v>
      </c>
      <c r="C222" s="24">
        <v>0</v>
      </c>
      <c r="D222" s="24">
        <v>0</v>
      </c>
      <c r="E222" s="24">
        <v>0</v>
      </c>
      <c r="F222" s="24">
        <v>70</v>
      </c>
      <c r="H222" s="66">
        <f t="shared" si="16"/>
        <v>0</v>
      </c>
      <c r="I222" s="66">
        <f t="shared" si="17"/>
        <v>0</v>
      </c>
      <c r="J222" s="66">
        <f t="shared" si="18"/>
        <v>159.09090909090909</v>
      </c>
      <c r="K222" s="66">
        <f t="shared" si="19"/>
        <v>0</v>
      </c>
    </row>
    <row r="223" spans="1:11">
      <c r="A223" s="24" t="s">
        <v>13</v>
      </c>
      <c r="B223" s="24">
        <v>300</v>
      </c>
      <c r="C223" s="24">
        <v>0</v>
      </c>
      <c r="D223" s="24">
        <v>0</v>
      </c>
      <c r="E223" s="24">
        <v>0</v>
      </c>
      <c r="F223" s="24">
        <v>100</v>
      </c>
      <c r="H223" s="66">
        <f t="shared" si="16"/>
        <v>0</v>
      </c>
      <c r="I223" s="66">
        <f t="shared" si="17"/>
        <v>0</v>
      </c>
      <c r="J223" s="66">
        <f t="shared" si="18"/>
        <v>166.66666666666666</v>
      </c>
      <c r="K223" s="66">
        <f t="shared" si="19"/>
        <v>0</v>
      </c>
    </row>
    <row r="224" spans="1:11">
      <c r="A224" s="24" t="s">
        <v>14</v>
      </c>
      <c r="B224" s="24">
        <v>440</v>
      </c>
      <c r="C224" s="24">
        <v>0</v>
      </c>
      <c r="D224" s="24">
        <v>0</v>
      </c>
      <c r="E224" s="24">
        <v>0</v>
      </c>
      <c r="F224" s="24">
        <v>140</v>
      </c>
      <c r="H224" s="66">
        <f t="shared" si="16"/>
        <v>0</v>
      </c>
      <c r="I224" s="66">
        <f t="shared" si="17"/>
        <v>0</v>
      </c>
      <c r="J224" s="66">
        <f t="shared" si="18"/>
        <v>159.09090909090909</v>
      </c>
      <c r="K224" s="66">
        <f t="shared" si="19"/>
        <v>0</v>
      </c>
    </row>
    <row r="225" spans="1:11">
      <c r="A225" s="24" t="s">
        <v>15</v>
      </c>
      <c r="B225" s="24">
        <v>200</v>
      </c>
      <c r="C225" s="24">
        <v>0</v>
      </c>
      <c r="D225" s="24">
        <v>0</v>
      </c>
      <c r="E225" s="24">
        <v>0</v>
      </c>
      <c r="F225" s="24">
        <v>50</v>
      </c>
      <c r="H225" s="66">
        <f t="shared" si="16"/>
        <v>0</v>
      </c>
      <c r="I225" s="66">
        <f t="shared" si="17"/>
        <v>0</v>
      </c>
      <c r="J225" s="66">
        <f t="shared" si="18"/>
        <v>125</v>
      </c>
      <c r="K225" s="66">
        <f t="shared" si="19"/>
        <v>0</v>
      </c>
    </row>
    <row r="226" spans="1:11">
      <c r="A226" s="24" t="s">
        <v>16</v>
      </c>
      <c r="B226" s="24">
        <v>280</v>
      </c>
      <c r="C226" s="24">
        <v>0</v>
      </c>
      <c r="D226" s="24">
        <v>0</v>
      </c>
      <c r="E226" s="24">
        <v>0</v>
      </c>
      <c r="F226" s="24">
        <v>70</v>
      </c>
      <c r="H226" s="66">
        <f t="shared" si="16"/>
        <v>0</v>
      </c>
      <c r="I226" s="66">
        <f t="shared" si="17"/>
        <v>0</v>
      </c>
      <c r="J226" s="66">
        <f t="shared" si="18"/>
        <v>125</v>
      </c>
      <c r="K226" s="66">
        <f t="shared" si="19"/>
        <v>0</v>
      </c>
    </row>
    <row r="227" spans="1:11">
      <c r="A227" s="24" t="s">
        <v>17</v>
      </c>
      <c r="B227" s="24">
        <v>400</v>
      </c>
      <c r="C227" s="24">
        <v>0</v>
      </c>
      <c r="D227" s="24">
        <v>0</v>
      </c>
      <c r="E227" s="24">
        <v>0</v>
      </c>
      <c r="F227" s="24">
        <v>100</v>
      </c>
      <c r="H227" s="66">
        <f t="shared" si="16"/>
        <v>0</v>
      </c>
      <c r="I227" s="66">
        <f t="shared" si="17"/>
        <v>0</v>
      </c>
      <c r="J227" s="66">
        <f t="shared" si="18"/>
        <v>125</v>
      </c>
      <c r="K227" s="66">
        <f t="shared" si="19"/>
        <v>0</v>
      </c>
    </row>
    <row r="228" spans="1:11">
      <c r="A228" s="24" t="s">
        <v>18</v>
      </c>
      <c r="B228" s="24">
        <v>0</v>
      </c>
      <c r="C228" s="24">
        <v>0</v>
      </c>
      <c r="D228" s="24">
        <v>0</v>
      </c>
      <c r="E228" s="24">
        <v>0</v>
      </c>
      <c r="F228" s="24">
        <v>50</v>
      </c>
      <c r="H228" s="66" t="e">
        <f t="shared" si="16"/>
        <v>#DIV/0!</v>
      </c>
      <c r="I228" s="66" t="e">
        <f t="shared" si="17"/>
        <v>#DIV/0!</v>
      </c>
      <c r="J228" s="66" t="e">
        <f t="shared" si="18"/>
        <v>#DIV/0!</v>
      </c>
      <c r="K228" s="66" t="e">
        <f t="shared" si="19"/>
        <v>#DIV/0!</v>
      </c>
    </row>
    <row r="229" spans="1:11">
      <c r="A229" s="24" t="s">
        <v>19</v>
      </c>
      <c r="B229" s="24">
        <v>0</v>
      </c>
      <c r="C229" s="24">
        <v>0</v>
      </c>
      <c r="D229" s="24">
        <v>0</v>
      </c>
      <c r="E229" s="24">
        <v>0</v>
      </c>
      <c r="F229" s="24">
        <v>70</v>
      </c>
      <c r="H229" s="66" t="e">
        <f t="shared" si="16"/>
        <v>#DIV/0!</v>
      </c>
      <c r="I229" s="66" t="e">
        <f t="shared" si="17"/>
        <v>#DIV/0!</v>
      </c>
      <c r="J229" s="66" t="e">
        <f t="shared" si="18"/>
        <v>#DIV/0!</v>
      </c>
      <c r="K229" s="66" t="e">
        <f t="shared" si="19"/>
        <v>#DIV/0!</v>
      </c>
    </row>
    <row r="230" spans="1:11">
      <c r="A230" s="24" t="s">
        <v>20</v>
      </c>
      <c r="B230" s="24">
        <v>0</v>
      </c>
      <c r="C230" s="24">
        <v>0</v>
      </c>
      <c r="D230" s="24">
        <v>0</v>
      </c>
      <c r="E230" s="24">
        <v>0</v>
      </c>
      <c r="F230" s="24">
        <v>100</v>
      </c>
      <c r="H230" s="66" t="e">
        <f t="shared" si="16"/>
        <v>#DIV/0!</v>
      </c>
      <c r="I230" s="66" t="e">
        <f t="shared" si="17"/>
        <v>#DIV/0!</v>
      </c>
      <c r="J230" s="66" t="e">
        <f t="shared" si="18"/>
        <v>#DIV/0!</v>
      </c>
      <c r="K230" s="66" t="e">
        <f t="shared" si="19"/>
        <v>#DIV/0!</v>
      </c>
    </row>
    <row r="231" spans="1:11">
      <c r="A231" s="24" t="s">
        <v>21</v>
      </c>
      <c r="B231" s="24">
        <v>200</v>
      </c>
      <c r="C231" s="24">
        <v>0</v>
      </c>
      <c r="D231" s="24">
        <v>0</v>
      </c>
      <c r="E231" s="24">
        <v>0</v>
      </c>
      <c r="F231" s="24">
        <v>40</v>
      </c>
      <c r="H231" s="66">
        <f t="shared" si="16"/>
        <v>0</v>
      </c>
      <c r="I231" s="66">
        <f t="shared" si="17"/>
        <v>0</v>
      </c>
      <c r="J231" s="66">
        <f t="shared" si="18"/>
        <v>100</v>
      </c>
      <c r="K231" s="66">
        <f t="shared" si="19"/>
        <v>0</v>
      </c>
    </row>
    <row r="232" spans="1:11">
      <c r="A232" s="24" t="s">
        <v>22</v>
      </c>
      <c r="B232" s="24">
        <v>275</v>
      </c>
      <c r="C232" s="24">
        <v>0</v>
      </c>
      <c r="D232" s="24">
        <v>0</v>
      </c>
      <c r="E232" s="24">
        <v>0</v>
      </c>
      <c r="F232" s="24">
        <v>60</v>
      </c>
      <c r="H232" s="66">
        <f t="shared" si="16"/>
        <v>0</v>
      </c>
      <c r="I232" s="66">
        <f t="shared" si="17"/>
        <v>0</v>
      </c>
      <c r="J232" s="66">
        <f t="shared" si="18"/>
        <v>109.09090909090908</v>
      </c>
      <c r="K232" s="66">
        <f t="shared" si="19"/>
        <v>0</v>
      </c>
    </row>
    <row r="233" spans="1:11">
      <c r="A233" s="24" t="s">
        <v>23</v>
      </c>
      <c r="B233" s="24">
        <v>400</v>
      </c>
      <c r="C233" s="24">
        <v>0</v>
      </c>
      <c r="D233" s="24">
        <v>0</v>
      </c>
      <c r="E233" s="24">
        <v>0</v>
      </c>
      <c r="F233" s="24">
        <v>80</v>
      </c>
      <c r="H233" s="66">
        <f t="shared" si="16"/>
        <v>0</v>
      </c>
      <c r="I233" s="66">
        <f t="shared" si="17"/>
        <v>0</v>
      </c>
      <c r="J233" s="66">
        <f t="shared" si="18"/>
        <v>100</v>
      </c>
      <c r="K233" s="66">
        <f t="shared" si="19"/>
        <v>0</v>
      </c>
    </row>
  </sheetData>
  <phoneticPr fontId="3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AG483"/>
  <sheetViews>
    <sheetView workbookViewId="0">
      <selection activeCell="A17" sqref="A17"/>
    </sheetView>
  </sheetViews>
  <sheetFormatPr baseColWidth="10" defaultColWidth="11.5" defaultRowHeight="14" x14ac:dyDescent="0"/>
  <cols>
    <col min="1" max="1" width="47.5" customWidth="1"/>
    <col min="8" max="8" width="13.1640625" bestFit="1" customWidth="1"/>
    <col min="15" max="15" width="30.5" customWidth="1"/>
  </cols>
  <sheetData>
    <row r="1" spans="1:21">
      <c r="A1" s="24" t="s">
        <v>3591</v>
      </c>
      <c r="B1" s="30" t="s">
        <v>1212</v>
      </c>
      <c r="C1" s="24"/>
      <c r="D1" s="24"/>
      <c r="E1" s="24"/>
      <c r="F1" s="24"/>
      <c r="O1" t="s">
        <v>3689</v>
      </c>
    </row>
    <row r="2" spans="1:21" ht="15" thickBot="1">
      <c r="A2" s="24" t="s">
        <v>1413</v>
      </c>
      <c r="B2" s="27">
        <v>40984</v>
      </c>
      <c r="C2" s="24"/>
      <c r="D2" s="24"/>
      <c r="E2" s="24"/>
      <c r="F2" s="24"/>
      <c r="Q2" s="66" t="s">
        <v>3691</v>
      </c>
    </row>
    <row r="3" spans="1:21" ht="15" thickBot="1">
      <c r="A3" s="28" t="s">
        <v>1749</v>
      </c>
      <c r="B3" s="28" t="s">
        <v>1750</v>
      </c>
      <c r="C3" s="28" t="s">
        <v>1751</v>
      </c>
      <c r="D3" s="28" t="s">
        <v>1752</v>
      </c>
      <c r="E3" s="28" t="s">
        <v>1753</v>
      </c>
      <c r="F3" s="28" t="s">
        <v>1754</v>
      </c>
      <c r="H3" s="66" t="s">
        <v>3636</v>
      </c>
      <c r="I3" s="66" t="s">
        <v>3637</v>
      </c>
      <c r="J3" s="66" t="s">
        <v>3638</v>
      </c>
      <c r="K3" s="66" t="s">
        <v>3639</v>
      </c>
      <c r="O3" t="s">
        <v>3690</v>
      </c>
      <c r="P3" s="66" t="s">
        <v>3636</v>
      </c>
      <c r="Q3" s="66" t="s">
        <v>3637</v>
      </c>
      <c r="R3" s="66" t="s">
        <v>3638</v>
      </c>
      <c r="S3" s="66" t="s">
        <v>3639</v>
      </c>
      <c r="U3" s="66" t="s">
        <v>3714</v>
      </c>
    </row>
    <row r="4" spans="1:21" ht="15" thickBot="1">
      <c r="A4" s="8" t="s">
        <v>1213</v>
      </c>
      <c r="H4" s="66"/>
      <c r="I4" s="66"/>
      <c r="J4" s="66"/>
      <c r="K4" s="66"/>
      <c r="O4" s="8" t="s">
        <v>1213</v>
      </c>
      <c r="P4" s="64">
        <f>(SUM(C5:C22)/SUM(B5:B22))*500</f>
        <v>5.1330798479087454</v>
      </c>
      <c r="Q4" s="64">
        <f>(SUM(D5:D22)/SUM(B5:B22))*500</f>
        <v>18.250950570342205</v>
      </c>
      <c r="R4" s="64">
        <f>(SUM(F5:F22)/SUM(B5:B22))*500</f>
        <v>1093.1558935361215</v>
      </c>
      <c r="S4" s="64">
        <f>((SUM(E5:E22)*9)/(SUM(B5:B22)))*100</f>
        <v>1.7110266159695817</v>
      </c>
      <c r="U4">
        <v>146.1</v>
      </c>
    </row>
    <row r="5" spans="1:21" ht="15" thickBot="1">
      <c r="A5" t="s">
        <v>1214</v>
      </c>
      <c r="B5">
        <v>150</v>
      </c>
      <c r="C5">
        <v>1</v>
      </c>
      <c r="D5">
        <v>5</v>
      </c>
      <c r="E5" s="31">
        <v>0</v>
      </c>
      <c r="F5" s="31">
        <v>240</v>
      </c>
      <c r="H5" s="66">
        <f t="shared" ref="H5" si="0">C5/B5*500</f>
        <v>3.3333333333333335</v>
      </c>
      <c r="I5" s="66">
        <f t="shared" ref="I5" si="1">D5/B5*500</f>
        <v>16.666666666666668</v>
      </c>
      <c r="J5" s="66">
        <f t="shared" ref="J5" si="2">F5/B5*500</f>
        <v>800</v>
      </c>
      <c r="K5" s="66">
        <f t="shared" ref="K5" si="3">(E5*9)/B5*100</f>
        <v>0</v>
      </c>
      <c r="O5" s="8" t="s">
        <v>1232</v>
      </c>
      <c r="P5" s="64">
        <f>(SUM(C24:C35)/SUM(B24:B35))*500</f>
        <v>3.3613445378151261</v>
      </c>
      <c r="Q5" s="64">
        <f>(SUM(D24:D35)/SUM(B24:B35))*500</f>
        <v>17.016806722689076</v>
      </c>
      <c r="R5" s="64">
        <f>(SUM(F24:F35)/SUM(B24:B35))*500</f>
        <v>945.37815126050418</v>
      </c>
      <c r="S5" s="64">
        <f>((SUM(E24:E35)*9)/(SUM(B24:B35)))*100</f>
        <v>6.4285714285714279</v>
      </c>
      <c r="U5">
        <v>198.3</v>
      </c>
    </row>
    <row r="6" spans="1:21" ht="15" thickBot="1">
      <c r="A6" t="s">
        <v>1215</v>
      </c>
      <c r="B6">
        <v>140</v>
      </c>
      <c r="C6">
        <v>1</v>
      </c>
      <c r="D6">
        <v>5</v>
      </c>
      <c r="E6" s="31">
        <v>0</v>
      </c>
      <c r="F6" s="31">
        <v>310</v>
      </c>
      <c r="H6" s="66">
        <f t="shared" ref="H6:H7" si="4">C6/B6*500</f>
        <v>3.5714285714285712</v>
      </c>
      <c r="I6" s="66">
        <f t="shared" ref="I6:I7" si="5">D6/B6*500</f>
        <v>17.857142857142858</v>
      </c>
      <c r="J6" s="66">
        <f t="shared" ref="J6:J7" si="6">F6/B6*500</f>
        <v>1107.1428571428571</v>
      </c>
      <c r="K6" s="66">
        <f t="shared" ref="K6:K7" si="7">(E6*9)/B6*100</f>
        <v>0</v>
      </c>
      <c r="O6" s="8" t="s">
        <v>1151</v>
      </c>
      <c r="P6" s="64">
        <f>(SUM(C37:C48)/SUM(B37:B48))*500</f>
        <v>3.8083538083538082</v>
      </c>
      <c r="Q6" s="64">
        <f>(SUM(D37:D48)/SUM(B37:B48))*500</f>
        <v>15.724815724815725</v>
      </c>
      <c r="R6" s="64">
        <f>(SUM(F37:F48)/SUM(B37:B48))*500</f>
        <v>772.72727272727275</v>
      </c>
      <c r="S6" s="64">
        <f>((SUM(E37:E48)*9)/(SUM(B37:B48)))*100</f>
        <v>4.0909090909090908</v>
      </c>
      <c r="U6">
        <v>339.2</v>
      </c>
    </row>
    <row r="7" spans="1:21" ht="15" thickBot="1">
      <c r="A7" t="s">
        <v>1216</v>
      </c>
      <c r="B7">
        <v>140</v>
      </c>
      <c r="C7">
        <v>1</v>
      </c>
      <c r="D7">
        <v>5</v>
      </c>
      <c r="E7" s="31">
        <v>0</v>
      </c>
      <c r="F7" s="31">
        <v>330</v>
      </c>
      <c r="H7" s="66">
        <f t="shared" si="4"/>
        <v>3.5714285714285712</v>
      </c>
      <c r="I7" s="66">
        <f t="shared" si="5"/>
        <v>17.857142857142858</v>
      </c>
      <c r="J7" s="66">
        <f t="shared" si="6"/>
        <v>1178.5714285714287</v>
      </c>
      <c r="K7" s="66">
        <f t="shared" si="7"/>
        <v>0</v>
      </c>
      <c r="L7" s="31"/>
      <c r="O7" s="8" t="s">
        <v>1164</v>
      </c>
      <c r="P7" s="64">
        <f>(SUM(C50:C63)/SUM(B50:B63))*500</f>
        <v>2.8301886792452828</v>
      </c>
      <c r="Q7" s="64">
        <f>(SUM(D50:D63)/SUM(B50:B63))*500</f>
        <v>15.408805031446541</v>
      </c>
      <c r="R7" s="64">
        <f>(SUM(F50:F63)/SUM(B50:B63))*500</f>
        <v>786.16352201257871</v>
      </c>
      <c r="S7" s="64">
        <f>((SUM(E50:E63)*9)/(SUM(B50:B63)))*100</f>
        <v>43.018867924528301</v>
      </c>
      <c r="U7" s="31">
        <v>113.6</v>
      </c>
    </row>
    <row r="8" spans="1:21" ht="15" thickBot="1">
      <c r="A8" t="s">
        <v>1217</v>
      </c>
      <c r="B8">
        <v>180</v>
      </c>
      <c r="C8">
        <v>1</v>
      </c>
      <c r="D8">
        <v>5</v>
      </c>
      <c r="E8" s="32">
        <v>0.5</v>
      </c>
      <c r="F8" s="32">
        <v>320</v>
      </c>
      <c r="H8" s="66">
        <f t="shared" ref="H8:H25" si="8">C8/B8*500</f>
        <v>2.7777777777777777</v>
      </c>
      <c r="I8" s="66">
        <f t="shared" ref="I8:I25" si="9">D8/B8*500</f>
        <v>13.888888888888888</v>
      </c>
      <c r="J8" s="66">
        <f t="shared" ref="J8:J25" si="10">F8/B8*500</f>
        <v>888.8888888888888</v>
      </c>
      <c r="K8" s="66">
        <f t="shared" ref="K8:K25" si="11">(E8*9)/B8*100</f>
        <v>2.5</v>
      </c>
      <c r="L8" s="31"/>
      <c r="O8" s="8" t="s">
        <v>1179</v>
      </c>
      <c r="P8" s="64">
        <f>(SUM(C65:C69)/SUM(B65:B69))*500</f>
        <v>1.932367149758454</v>
      </c>
      <c r="Q8" s="64">
        <f>(SUM(D65:D69)/SUM(B65:B69))*500</f>
        <v>9.1787439613526569</v>
      </c>
      <c r="R8" s="64">
        <f>(SUM(F65:F69)/SUM(B65:B69))*500</f>
        <v>350.24154589371983</v>
      </c>
      <c r="S8" s="64">
        <f>((SUM(E65:E69)*9)/(SUM(B65:B69)))*100</f>
        <v>26.086956521739129</v>
      </c>
      <c r="U8">
        <v>414</v>
      </c>
    </row>
    <row r="9" spans="1:21" ht="15" thickBot="1">
      <c r="A9" t="s">
        <v>1218</v>
      </c>
      <c r="B9">
        <v>160</v>
      </c>
      <c r="C9">
        <v>1</v>
      </c>
      <c r="D9">
        <v>5</v>
      </c>
      <c r="E9" s="32">
        <v>1.5</v>
      </c>
      <c r="F9" s="32">
        <v>230</v>
      </c>
      <c r="H9" s="66">
        <f t="shared" si="8"/>
        <v>3.125</v>
      </c>
      <c r="I9" s="66">
        <f t="shared" si="9"/>
        <v>15.625</v>
      </c>
      <c r="J9" s="66">
        <f t="shared" si="10"/>
        <v>718.75</v>
      </c>
      <c r="K9" s="66">
        <f t="shared" si="11"/>
        <v>8.4375</v>
      </c>
      <c r="L9" s="31"/>
      <c r="O9" s="8" t="s">
        <v>1185</v>
      </c>
      <c r="P9" s="66">
        <f t="shared" ref="P9" si="12">K9/J9*500</f>
        <v>5.8695652173913038</v>
      </c>
      <c r="Q9" s="66">
        <f t="shared" ref="Q9" si="13">L9/J9*500</f>
        <v>0</v>
      </c>
      <c r="R9" s="66">
        <f t="shared" ref="R9" si="14">N9/J9*500</f>
        <v>0</v>
      </c>
      <c r="S9" s="66">
        <f t="shared" ref="S9" si="15">(M9*9)/J9*100</f>
        <v>0</v>
      </c>
      <c r="U9">
        <v>470</v>
      </c>
    </row>
    <row r="10" spans="1:21" ht="15" thickBot="1">
      <c r="A10" t="s">
        <v>1219</v>
      </c>
      <c r="B10">
        <v>150</v>
      </c>
      <c r="C10">
        <v>1</v>
      </c>
      <c r="D10">
        <v>5</v>
      </c>
      <c r="E10" s="32">
        <v>0</v>
      </c>
      <c r="F10" s="32">
        <v>370</v>
      </c>
      <c r="H10" s="66">
        <f t="shared" si="8"/>
        <v>3.3333333333333335</v>
      </c>
      <c r="I10" s="66">
        <f t="shared" si="9"/>
        <v>16.666666666666668</v>
      </c>
      <c r="J10" s="66">
        <f t="shared" si="10"/>
        <v>1233.3333333333335</v>
      </c>
      <c r="K10" s="66">
        <f t="shared" si="11"/>
        <v>0</v>
      </c>
      <c r="N10" t="s">
        <v>3692</v>
      </c>
      <c r="O10" s="8" t="s">
        <v>1187</v>
      </c>
      <c r="P10" s="64">
        <f>(SUM(C73:C81)/SUM(B73:B81))*500</f>
        <v>2.1865889212827989</v>
      </c>
      <c r="Q10" s="64">
        <f>(SUM(D73:D81)/SUM(B73:B81))*500</f>
        <v>5.2478134110787176</v>
      </c>
      <c r="R10" s="64">
        <f>(SUM(F73:F81)/SUM(B73:B81))*500</f>
        <v>284.25655976676381</v>
      </c>
      <c r="S10" s="64">
        <f>((SUM(E73:E81)*9)/(SUM(B73:B81)))*100</f>
        <v>23.221574344023324</v>
      </c>
      <c r="U10">
        <v>381.1</v>
      </c>
    </row>
    <row r="11" spans="1:21" ht="15" thickBot="1">
      <c r="A11" t="s">
        <v>1220</v>
      </c>
      <c r="B11">
        <v>140</v>
      </c>
      <c r="C11">
        <v>1</v>
      </c>
      <c r="D11">
        <v>5</v>
      </c>
      <c r="E11" s="32">
        <v>0</v>
      </c>
      <c r="F11" s="32">
        <v>360</v>
      </c>
      <c r="H11" s="66">
        <f t="shared" si="8"/>
        <v>3.5714285714285712</v>
      </c>
      <c r="I11" s="66">
        <f t="shared" si="9"/>
        <v>17.857142857142858</v>
      </c>
      <c r="J11" s="66">
        <f t="shared" si="10"/>
        <v>1285.7142857142858</v>
      </c>
      <c r="K11" s="66">
        <f t="shared" si="11"/>
        <v>0</v>
      </c>
      <c r="N11" t="s">
        <v>3693</v>
      </c>
      <c r="O11" s="8" t="s">
        <v>1094</v>
      </c>
      <c r="P11" s="64">
        <f>(SUM(C83:C84)/SUM(B83:B84))*500</f>
        <v>1.4492753623188406</v>
      </c>
      <c r="Q11" s="64">
        <f>(SUM(D83:D84)/SUM(B83:B84))*500</f>
        <v>6.5217391304347823</v>
      </c>
      <c r="R11" s="64">
        <f>(SUM(F83:F84)/SUM(B83:B84))*500</f>
        <v>413.04347826086956</v>
      </c>
      <c r="S11" s="64">
        <f>((SUM(E83:E84)*9)/(SUM(B83:B84)))*100</f>
        <v>17.608695652173914</v>
      </c>
      <c r="U11">
        <v>345</v>
      </c>
    </row>
    <row r="12" spans="1:21" ht="15" thickBot="1">
      <c r="A12" t="s">
        <v>1221</v>
      </c>
      <c r="B12">
        <v>140</v>
      </c>
      <c r="C12">
        <v>1</v>
      </c>
      <c r="D12">
        <v>4</v>
      </c>
      <c r="E12" s="32">
        <v>0</v>
      </c>
      <c r="F12" s="32">
        <v>350</v>
      </c>
      <c r="H12" s="66">
        <f t="shared" si="8"/>
        <v>3.5714285714285712</v>
      </c>
      <c r="I12" s="66">
        <f t="shared" si="9"/>
        <v>14.285714285714285</v>
      </c>
      <c r="J12" s="66">
        <f t="shared" si="10"/>
        <v>1250</v>
      </c>
      <c r="K12" s="66">
        <f t="shared" si="11"/>
        <v>0</v>
      </c>
      <c r="N12" t="s">
        <v>3694</v>
      </c>
      <c r="O12" s="8" t="s">
        <v>1097</v>
      </c>
      <c r="P12" s="64">
        <f>(SUM(C86:C92)/SUM(B86:B92))*500</f>
        <v>2.3297491039426523</v>
      </c>
      <c r="Q12" s="64">
        <f>(SUM(D86:D92)/SUM(B86:B92))*500</f>
        <v>6.6308243727598564</v>
      </c>
      <c r="R12" s="64">
        <f>(SUM(F86:F92)/SUM(B86:B92))*500</f>
        <v>392.47311827956986</v>
      </c>
      <c r="S12" s="64">
        <f>((SUM(E86:E92)*9)/(SUM(B86:B92)))*100</f>
        <v>6.612903225806452</v>
      </c>
      <c r="U12">
        <v>398.6</v>
      </c>
    </row>
    <row r="13" spans="1:21" ht="15" thickBot="1">
      <c r="A13" t="s">
        <v>1222</v>
      </c>
      <c r="B13">
        <v>140</v>
      </c>
      <c r="C13">
        <v>1</v>
      </c>
      <c r="D13">
        <v>5</v>
      </c>
      <c r="E13" s="32">
        <v>0</v>
      </c>
      <c r="F13" s="32">
        <v>360</v>
      </c>
      <c r="H13" s="66">
        <f t="shared" si="8"/>
        <v>3.5714285714285712</v>
      </c>
      <c r="I13" s="66">
        <f t="shared" si="9"/>
        <v>17.857142857142858</v>
      </c>
      <c r="J13" s="66">
        <f t="shared" si="10"/>
        <v>1285.7142857142858</v>
      </c>
      <c r="K13" s="66">
        <f t="shared" si="11"/>
        <v>0</v>
      </c>
      <c r="L13" s="31"/>
      <c r="N13" t="s">
        <v>3695</v>
      </c>
      <c r="O13" s="8" t="s">
        <v>1105</v>
      </c>
      <c r="P13" s="64">
        <f>(SUM(C94:C100)/SUM(B94:B100))*500</f>
        <v>1.9685039370078741</v>
      </c>
      <c r="Q13" s="64">
        <f>(SUM(D94:D100)/SUM(B94:B100))*500</f>
        <v>8.0708661417322833</v>
      </c>
      <c r="R13" s="64">
        <f>(SUM(F94:F100)/SUM(B94:B100))*500</f>
        <v>702.75590551181097</v>
      </c>
      <c r="S13" s="64">
        <f>((SUM(E94:E100)*9)/(SUM(B94:B100)))*100</f>
        <v>23.917322834645667</v>
      </c>
      <c r="U13">
        <v>362.9</v>
      </c>
    </row>
    <row r="14" spans="1:21" ht="15" thickBot="1">
      <c r="A14" t="s">
        <v>1223</v>
      </c>
      <c r="B14">
        <v>140</v>
      </c>
      <c r="C14">
        <v>2</v>
      </c>
      <c r="D14">
        <v>5</v>
      </c>
      <c r="E14" s="32">
        <v>0</v>
      </c>
      <c r="F14" s="32">
        <v>380</v>
      </c>
      <c r="H14" s="66">
        <f t="shared" si="8"/>
        <v>7.1428571428571423</v>
      </c>
      <c r="I14" s="66">
        <f t="shared" si="9"/>
        <v>17.857142857142858</v>
      </c>
      <c r="J14" s="66">
        <f t="shared" si="10"/>
        <v>1357.1428571428571</v>
      </c>
      <c r="K14" s="66">
        <f t="shared" si="11"/>
        <v>0</v>
      </c>
      <c r="L14" s="31"/>
      <c r="N14" t="s">
        <v>3696</v>
      </c>
      <c r="O14" s="8" t="s">
        <v>1113</v>
      </c>
      <c r="P14" s="64">
        <f>(SUM(C102:C105)/SUM(B102:B105))*500</f>
        <v>2.3952095808383231</v>
      </c>
      <c r="Q14" s="64">
        <f>(SUM(D102:D105)/SUM(B102:B105))*500</f>
        <v>8.0838323353293422</v>
      </c>
      <c r="R14" s="64">
        <f>(SUM(F102:F105)/SUM(B102:B105))*500</f>
        <v>434.1317365269461</v>
      </c>
      <c r="S14" s="64">
        <f>((SUM(E102:E105)*9)/(SUM(B102:B105)))*100</f>
        <v>19.401197604790418</v>
      </c>
      <c r="U14">
        <v>417.5</v>
      </c>
    </row>
    <row r="15" spans="1:21" ht="15" thickBot="1">
      <c r="A15" s="10" t="s">
        <v>1224</v>
      </c>
      <c r="B15">
        <v>140</v>
      </c>
      <c r="C15">
        <v>2</v>
      </c>
      <c r="D15">
        <v>5</v>
      </c>
      <c r="E15" s="32">
        <v>0</v>
      </c>
      <c r="F15" s="32">
        <v>420</v>
      </c>
      <c r="H15" s="66">
        <f t="shared" si="8"/>
        <v>7.1428571428571423</v>
      </c>
      <c r="I15" s="66">
        <f t="shared" si="9"/>
        <v>17.857142857142858</v>
      </c>
      <c r="J15" s="66">
        <f t="shared" si="10"/>
        <v>1500</v>
      </c>
      <c r="K15" s="66">
        <f t="shared" si="11"/>
        <v>0</v>
      </c>
      <c r="L15" s="31"/>
      <c r="N15" t="s">
        <v>3697</v>
      </c>
      <c r="O15" s="8" t="s">
        <v>1118</v>
      </c>
      <c r="P15" s="64">
        <f>(SUM(C107:C109)/SUM(B107:B109))*500</f>
        <v>2.9702970297029703</v>
      </c>
      <c r="Q15" s="64">
        <f>(SUM(D107:D109)/SUM(B107:B109))*500</f>
        <v>8.9108910891089099</v>
      </c>
      <c r="R15" s="64">
        <f>(SUM(F107:F109)/SUM(B107:B109))*500</f>
        <v>299.50495049504951</v>
      </c>
      <c r="S15" s="64">
        <f>((SUM(E107:E109)*9)/(SUM(B107:B109)))*100</f>
        <v>14.257425742574256</v>
      </c>
      <c r="U15">
        <v>673.3</v>
      </c>
    </row>
    <row r="16" spans="1:21" ht="15" thickBot="1">
      <c r="A16" s="5" t="s">
        <v>1225</v>
      </c>
      <c r="B16">
        <v>160</v>
      </c>
      <c r="C16">
        <v>1</v>
      </c>
      <c r="D16">
        <v>6</v>
      </c>
      <c r="E16" s="32">
        <v>1</v>
      </c>
      <c r="F16" s="32">
        <v>320</v>
      </c>
      <c r="H16" s="66">
        <f t="shared" si="8"/>
        <v>3.125</v>
      </c>
      <c r="I16" s="66">
        <f t="shared" si="9"/>
        <v>18.75</v>
      </c>
      <c r="J16" s="66">
        <f t="shared" si="10"/>
        <v>1000</v>
      </c>
      <c r="K16" s="66">
        <f t="shared" si="11"/>
        <v>5.625</v>
      </c>
      <c r="L16" s="31"/>
      <c r="N16" t="s">
        <v>3698</v>
      </c>
      <c r="O16" s="8" t="s">
        <v>1122</v>
      </c>
      <c r="P16" s="64">
        <f>(SUM(C111:C114)/SUM(B111:B114))*500</f>
        <v>1.9230769230769231</v>
      </c>
      <c r="Q16" s="64">
        <f>(SUM(D111:D114)/SUM(B111:B114))*500</f>
        <v>18.75</v>
      </c>
      <c r="R16" s="64">
        <f>(SUM(F111:F114)/SUM(B111:B114))*500</f>
        <v>783.65384615384619</v>
      </c>
      <c r="S16" s="64">
        <f>((SUM(E111:E114)*9)/(SUM(B111:B114)))*100</f>
        <v>30.288461538461537</v>
      </c>
      <c r="U16">
        <v>520</v>
      </c>
    </row>
    <row r="17" spans="1:21" ht="15" thickBot="1">
      <c r="A17" s="5" t="s">
        <v>1226</v>
      </c>
      <c r="B17">
        <v>140</v>
      </c>
      <c r="C17">
        <v>1</v>
      </c>
      <c r="D17">
        <v>6</v>
      </c>
      <c r="E17" s="32">
        <v>1</v>
      </c>
      <c r="F17" s="32">
        <v>290</v>
      </c>
      <c r="H17" s="66">
        <f t="shared" si="8"/>
        <v>3.5714285714285712</v>
      </c>
      <c r="I17" s="66">
        <f t="shared" si="9"/>
        <v>21.428571428571427</v>
      </c>
      <c r="J17" s="66">
        <f t="shared" si="10"/>
        <v>1035.7142857142858</v>
      </c>
      <c r="K17" s="66">
        <f t="shared" si="11"/>
        <v>6.4285714285714279</v>
      </c>
      <c r="N17" t="s">
        <v>3699</v>
      </c>
      <c r="O17" s="8" t="s">
        <v>1127</v>
      </c>
      <c r="P17" s="64">
        <f>(SUM(C116:C129)/SUM(B116:B129))*500</f>
        <v>2.2727272727272725</v>
      </c>
      <c r="Q17" s="64">
        <f>(SUM(D116:D129)/SUM(B116:B129))*500</f>
        <v>25.601604278074866</v>
      </c>
      <c r="R17" s="64">
        <f>(SUM(F116:F129)/SUM(B116:B129))*500</f>
        <v>1045.4545454545455</v>
      </c>
      <c r="S17" s="64">
        <f>((SUM(E116:E129)*9)/(SUM(B116:B129)))*100</f>
        <v>17.326203208556148</v>
      </c>
      <c r="U17">
        <v>534.29999999999995</v>
      </c>
    </row>
    <row r="18" spans="1:21" ht="15" thickBot="1">
      <c r="A18" s="5" t="s">
        <v>1227</v>
      </c>
      <c r="B18">
        <v>150</v>
      </c>
      <c r="C18">
        <v>1</v>
      </c>
      <c r="D18">
        <v>6</v>
      </c>
      <c r="E18" s="32">
        <v>1</v>
      </c>
      <c r="F18" s="32">
        <v>320</v>
      </c>
      <c r="H18" s="66">
        <f t="shared" si="8"/>
        <v>3.3333333333333335</v>
      </c>
      <c r="I18" s="66">
        <f t="shared" si="9"/>
        <v>20</v>
      </c>
      <c r="J18" s="66">
        <f t="shared" si="10"/>
        <v>1066.6666666666667</v>
      </c>
      <c r="K18" s="66">
        <f t="shared" si="11"/>
        <v>6</v>
      </c>
      <c r="L18" s="31"/>
      <c r="N18" t="s">
        <v>3700</v>
      </c>
      <c r="O18" s="8" t="s">
        <v>1054</v>
      </c>
      <c r="P18" s="64">
        <f>(SUM(C131:C133)/SUM(B131:B133))*500</f>
        <v>9.4202898550724647</v>
      </c>
      <c r="Q18" s="64">
        <f>(SUM(D131:D133)/SUM(B131:B133))*500</f>
        <v>11.594202898550725</v>
      </c>
      <c r="R18" s="64">
        <f>(SUM(F131:F133)/SUM(B131:B133))*500</f>
        <v>199.27536231884056</v>
      </c>
      <c r="S18" s="64">
        <f>((SUM(E131:E133)*9)/(SUM(B131:B133)))*100</f>
        <v>7.1739130434782608</v>
      </c>
      <c r="U18">
        <v>230</v>
      </c>
    </row>
    <row r="19" spans="1:21" ht="15" thickBot="1">
      <c r="A19" s="5" t="s">
        <v>1228</v>
      </c>
      <c r="B19">
        <v>160</v>
      </c>
      <c r="C19">
        <v>2</v>
      </c>
      <c r="D19">
        <v>6</v>
      </c>
      <c r="E19" s="32">
        <v>0</v>
      </c>
      <c r="F19" s="32">
        <v>300</v>
      </c>
      <c r="H19" s="66">
        <f t="shared" si="8"/>
        <v>6.25</v>
      </c>
      <c r="I19" s="66">
        <f t="shared" si="9"/>
        <v>18.75</v>
      </c>
      <c r="J19" s="66">
        <f t="shared" si="10"/>
        <v>937.5</v>
      </c>
      <c r="K19" s="66">
        <f t="shared" si="11"/>
        <v>0</v>
      </c>
      <c r="N19" t="s">
        <v>3701</v>
      </c>
      <c r="O19" s="8" t="s">
        <v>1058</v>
      </c>
      <c r="P19" s="64">
        <f>(SUM(C135:C150)/SUM(B135:B150))*500</f>
        <v>2.6553106212424851</v>
      </c>
      <c r="Q19" s="64">
        <f>(SUM(D135:D150)/SUM(B135:B150))*500</f>
        <v>28.1563126252505</v>
      </c>
      <c r="R19" s="64">
        <f>(SUM(F135:F150)/SUM(B135:B150))*500</f>
        <v>1053.1062124248499</v>
      </c>
      <c r="S19" s="64">
        <f>((SUM(E135:E150)*9)/(SUM(B135:B150)))*100</f>
        <v>11.768537074148297</v>
      </c>
      <c r="U19">
        <v>623.79999999999995</v>
      </c>
    </row>
    <row r="20" spans="1:21" ht="15" thickBot="1">
      <c r="A20" s="5" t="s">
        <v>1229</v>
      </c>
      <c r="B20">
        <v>140</v>
      </c>
      <c r="C20">
        <v>3</v>
      </c>
      <c r="D20">
        <v>6</v>
      </c>
      <c r="E20" s="32">
        <v>0</v>
      </c>
      <c r="F20" s="32">
        <v>310</v>
      </c>
      <c r="H20" s="66">
        <f t="shared" si="8"/>
        <v>10.714285714285714</v>
      </c>
      <c r="I20" s="66">
        <f t="shared" si="9"/>
        <v>21.428571428571427</v>
      </c>
      <c r="J20" s="66">
        <f t="shared" si="10"/>
        <v>1107.1428571428571</v>
      </c>
      <c r="K20" s="66">
        <f t="shared" si="11"/>
        <v>0</v>
      </c>
      <c r="L20" s="31"/>
      <c r="N20" t="s">
        <v>3702</v>
      </c>
      <c r="O20" s="8" t="s">
        <v>1075</v>
      </c>
      <c r="P20" s="64">
        <f>(SUM(C152:C163)/SUM(B152:B163))*500</f>
        <v>2.4787535410764874</v>
      </c>
      <c r="Q20" s="64">
        <f>(SUM(D152:D163)/SUM(B152:B163))*500</f>
        <v>28.824362606232295</v>
      </c>
      <c r="R20" s="64">
        <f>(SUM(F152:F163)/SUM(B152:B163))*500</f>
        <v>1129.6033994334277</v>
      </c>
      <c r="S20" s="64">
        <f>((SUM(E152:E163)*9)/(SUM(B152:B163)))*100</f>
        <v>13.831444759206798</v>
      </c>
      <c r="U20">
        <v>588.29999999999995</v>
      </c>
    </row>
    <row r="21" spans="1:21" ht="15" thickBot="1">
      <c r="A21" s="5" t="s">
        <v>1230</v>
      </c>
      <c r="B21">
        <v>130</v>
      </c>
      <c r="C21">
        <v>3</v>
      </c>
      <c r="D21">
        <v>6</v>
      </c>
      <c r="E21" s="32">
        <v>0</v>
      </c>
      <c r="F21" s="32">
        <v>290</v>
      </c>
      <c r="H21" s="66">
        <f t="shared" si="8"/>
        <v>11.538461538461538</v>
      </c>
      <c r="I21" s="66">
        <f t="shared" si="9"/>
        <v>23.076923076923077</v>
      </c>
      <c r="J21" s="66">
        <f t="shared" si="10"/>
        <v>1115.3846153846155</v>
      </c>
      <c r="K21" s="66">
        <f t="shared" si="11"/>
        <v>0</v>
      </c>
      <c r="L21" s="31"/>
      <c r="N21" t="s">
        <v>3703</v>
      </c>
      <c r="O21" s="8" t="s">
        <v>1088</v>
      </c>
      <c r="P21" s="64">
        <f>(SUM(C165:C174)/SUM(B165:B174))*500</f>
        <v>4.395604395604396</v>
      </c>
      <c r="Q21" s="64">
        <f>(SUM(D165:D174)/SUM(B165:B174))*500</f>
        <v>27.692307692307693</v>
      </c>
      <c r="R21" s="64">
        <f>(SUM(F165:F174)/SUM(B165:B174))*500</f>
        <v>1314.2857142857142</v>
      </c>
      <c r="S21" s="64">
        <f>((SUM(E165:E174)*9)/(SUM(B165:B174)))*100</f>
        <v>8.2087912087912098</v>
      </c>
      <c r="U21">
        <v>455</v>
      </c>
    </row>
    <row r="22" spans="1:21" ht="15" thickBot="1">
      <c r="A22" s="5" t="s">
        <v>1231</v>
      </c>
      <c r="B22">
        <v>130</v>
      </c>
      <c r="C22">
        <v>3</v>
      </c>
      <c r="D22">
        <v>6</v>
      </c>
      <c r="E22" s="32">
        <v>0</v>
      </c>
      <c r="F22" s="32">
        <v>250</v>
      </c>
      <c r="H22" s="66">
        <f t="shared" si="8"/>
        <v>11.538461538461538</v>
      </c>
      <c r="I22" s="66">
        <f t="shared" si="9"/>
        <v>23.076923076923077</v>
      </c>
      <c r="J22" s="66">
        <f t="shared" si="10"/>
        <v>961.53846153846155</v>
      </c>
      <c r="K22" s="66">
        <f t="shared" si="11"/>
        <v>0</v>
      </c>
      <c r="L22" s="31"/>
      <c r="N22" t="s">
        <v>3704</v>
      </c>
      <c r="O22" s="8" t="s">
        <v>1030</v>
      </c>
      <c r="P22" s="64">
        <f>(SUM(C176:C199)/SUM(B176:B199))*500</f>
        <v>7.5662042875157631</v>
      </c>
      <c r="Q22" s="64">
        <f>(SUM(D176:D199)/SUM(B176:B199))*500</f>
        <v>17.780580075662044</v>
      </c>
      <c r="R22" s="64">
        <f>(SUM(F176:F199)/SUM(B176:B199))*500</f>
        <v>1788.7767969735182</v>
      </c>
      <c r="S22" s="64">
        <f>((SUM(E176:E199)*9)/(SUM(B176:B199)))*100</f>
        <v>26.103404791929378</v>
      </c>
      <c r="U22">
        <v>330.4</v>
      </c>
    </row>
    <row r="23" spans="1:21" ht="15" thickBot="1">
      <c r="A23" s="8" t="s">
        <v>1232</v>
      </c>
      <c r="H23" s="66"/>
      <c r="I23" s="66"/>
      <c r="J23" s="66"/>
      <c r="K23" s="66"/>
      <c r="L23" s="31"/>
      <c r="N23" t="s">
        <v>3705</v>
      </c>
      <c r="O23" s="8" t="s">
        <v>979</v>
      </c>
      <c r="P23" s="64">
        <f>(SUM(C201:C224)/SUM(B201:B224))*500</f>
        <v>4.2237442922374431</v>
      </c>
      <c r="Q23" s="64">
        <f>(SUM(D201:D224)/SUM(B201:B224))*500</f>
        <v>28.424657534246577</v>
      </c>
      <c r="R23" s="64">
        <f>(SUM(F201:F224)/SUM(B201:B224))*500</f>
        <v>1044.5205479452056</v>
      </c>
      <c r="S23" s="64">
        <f>((SUM(E201:E224)*9)/(SUM(B201:B224)))*100</f>
        <v>13.561643835616438</v>
      </c>
      <c r="U23">
        <v>365</v>
      </c>
    </row>
    <row r="24" spans="1:21" ht="15" thickBot="1">
      <c r="A24" s="5" t="s">
        <v>1233</v>
      </c>
      <c r="B24">
        <v>160</v>
      </c>
      <c r="C24">
        <v>1</v>
      </c>
      <c r="D24">
        <v>7</v>
      </c>
      <c r="E24">
        <v>2.5</v>
      </c>
      <c r="F24">
        <v>320</v>
      </c>
      <c r="H24" s="66">
        <f t="shared" si="8"/>
        <v>3.125</v>
      </c>
      <c r="I24" s="66">
        <f t="shared" si="9"/>
        <v>21.875</v>
      </c>
      <c r="J24" s="66">
        <f t="shared" si="10"/>
        <v>1000</v>
      </c>
      <c r="K24" s="66">
        <f t="shared" si="11"/>
        <v>14.0625</v>
      </c>
      <c r="N24" t="s">
        <v>3706</v>
      </c>
      <c r="O24" s="8" t="s">
        <v>1004</v>
      </c>
      <c r="P24" s="64">
        <f>(SUM(C226:C245)/SUM(B226:B245))*500</f>
        <v>0.25575447570332477</v>
      </c>
      <c r="Q24" s="64">
        <f>(SUM(D226:D245)/SUM(B226:B245))*500</f>
        <v>1.2787723785166241</v>
      </c>
      <c r="R24" s="64">
        <f>(SUM(F226:F245)/SUM(B226:B245))*500</f>
        <v>1118.9258312020461</v>
      </c>
      <c r="S24" s="64">
        <f>((SUM(E226:E245)*9)/(SUM(B226:B245)))*100</f>
        <v>11.9693094629156</v>
      </c>
      <c r="U24">
        <v>97.8</v>
      </c>
    </row>
    <row r="25" spans="1:21" ht="15" thickBot="1">
      <c r="A25" s="5" t="s">
        <v>1234</v>
      </c>
      <c r="B25">
        <v>160</v>
      </c>
      <c r="C25">
        <v>1</v>
      </c>
      <c r="D25">
        <v>7</v>
      </c>
      <c r="E25">
        <v>2.5</v>
      </c>
      <c r="F25">
        <v>320</v>
      </c>
      <c r="H25" s="66">
        <f t="shared" si="8"/>
        <v>3.125</v>
      </c>
      <c r="I25" s="66">
        <f t="shared" si="9"/>
        <v>21.875</v>
      </c>
      <c r="J25" s="66">
        <f t="shared" si="10"/>
        <v>1000</v>
      </c>
      <c r="K25" s="66">
        <f t="shared" si="11"/>
        <v>14.0625</v>
      </c>
      <c r="L25" s="31"/>
      <c r="N25" t="s">
        <v>3707</v>
      </c>
      <c r="O25" s="8" t="s">
        <v>932</v>
      </c>
      <c r="P25" s="64">
        <f>(SUM(C247:C253)/SUM(B247:B253))*500</f>
        <v>1.9379844961240309</v>
      </c>
      <c r="Q25" s="64">
        <f>(SUM(D247:D253)/SUM(B247:B253))*500</f>
        <v>7.3643410852713176</v>
      </c>
      <c r="R25" s="64">
        <f>(SUM(F247:F253)/SUM(B247:B253))*500</f>
        <v>139.53488372093022</v>
      </c>
      <c r="S25" s="64">
        <f>((SUM(E247:E253)*9)/(SUM(B247:B253)))*100</f>
        <v>13.953488372093023</v>
      </c>
      <c r="U25">
        <v>369</v>
      </c>
    </row>
    <row r="26" spans="1:21" ht="15" thickBot="1">
      <c r="A26" s="5" t="s">
        <v>1235</v>
      </c>
      <c r="B26">
        <v>170</v>
      </c>
      <c r="C26">
        <v>1</v>
      </c>
      <c r="D26">
        <v>5</v>
      </c>
      <c r="E26">
        <v>1.5</v>
      </c>
      <c r="F26">
        <v>130</v>
      </c>
      <c r="H26" s="66">
        <f t="shared" ref="H26:H89" si="16">C26/B26*500</f>
        <v>2.9411764705882351</v>
      </c>
      <c r="I26" s="66">
        <f t="shared" ref="I26:I89" si="17">D26/B26*500</f>
        <v>14.705882352941176</v>
      </c>
      <c r="J26" s="66">
        <f t="shared" ref="J26:J89" si="18">F26/B26*500</f>
        <v>382.35294117647055</v>
      </c>
      <c r="K26" s="66">
        <f t="shared" ref="K26:K89" si="19">(E26*9)/B26*100</f>
        <v>7.9411764705882346</v>
      </c>
      <c r="L26" s="31"/>
      <c r="N26" t="s">
        <v>3708</v>
      </c>
      <c r="O26" s="8" t="s">
        <v>940</v>
      </c>
      <c r="P26" s="64">
        <f>(SUM(C255:C261)/SUM(B255:B261))*500</f>
        <v>0</v>
      </c>
      <c r="Q26" s="64">
        <f>(SUM(D255:D261)/SUM(B255:B261))*500</f>
        <v>6.666666666666667</v>
      </c>
      <c r="R26" s="64">
        <f>(SUM(F255:F261)/SUM(B255:B261))*500</f>
        <v>161.11111111111111</v>
      </c>
      <c r="S26" s="64">
        <f>((SUM(E255:E261)*9)/(SUM(B255:B261)))*100</f>
        <v>4</v>
      </c>
      <c r="U26">
        <v>64.3</v>
      </c>
    </row>
    <row r="27" spans="1:21" ht="15" thickBot="1">
      <c r="A27" s="5" t="s">
        <v>1142</v>
      </c>
      <c r="B27">
        <v>160</v>
      </c>
      <c r="C27">
        <v>0</v>
      </c>
      <c r="D27">
        <v>4</v>
      </c>
      <c r="E27">
        <v>5</v>
      </c>
      <c r="F27">
        <v>420</v>
      </c>
      <c r="H27" s="66">
        <f t="shared" si="16"/>
        <v>0</v>
      </c>
      <c r="I27" s="66">
        <f t="shared" si="17"/>
        <v>12.5</v>
      </c>
      <c r="J27" s="66">
        <f t="shared" si="18"/>
        <v>1312.5</v>
      </c>
      <c r="K27" s="66">
        <f t="shared" si="19"/>
        <v>28.125</v>
      </c>
      <c r="M27">
        <v>1790</v>
      </c>
      <c r="N27" t="s">
        <v>3709</v>
      </c>
      <c r="O27" s="8" t="s">
        <v>948</v>
      </c>
      <c r="P27" s="64">
        <f>(SUM(C263:C270)/1790)*500</f>
        <v>0.55865921787709494</v>
      </c>
      <c r="Q27" s="64">
        <f t="shared" ref="Q27" si="20">(SUM(D263:D270)/1790)*500</f>
        <v>19.553072625698324</v>
      </c>
      <c r="R27" s="64">
        <f>(SUM(F263:F270)/1790)*500</f>
        <v>298.88268156424579</v>
      </c>
      <c r="S27" s="64">
        <f>((SUM(E263:E270)*9)/(SUM(B263:B270)))*100</f>
        <v>18.351955307262568</v>
      </c>
      <c r="U27">
        <v>223.8</v>
      </c>
    </row>
    <row r="28" spans="1:21" ht="15" thickBot="1">
      <c r="A28" s="5" t="s">
        <v>1143</v>
      </c>
      <c r="B28">
        <v>170</v>
      </c>
      <c r="C28">
        <v>2</v>
      </c>
      <c r="D28">
        <v>5</v>
      </c>
      <c r="E28">
        <v>1.5</v>
      </c>
      <c r="F28">
        <v>230</v>
      </c>
      <c r="H28" s="66">
        <f t="shared" si="16"/>
        <v>5.8823529411764701</v>
      </c>
      <c r="I28" s="66">
        <f t="shared" si="17"/>
        <v>14.705882352941176</v>
      </c>
      <c r="J28" s="66">
        <f t="shared" si="18"/>
        <v>676.47058823529414</v>
      </c>
      <c r="K28" s="66">
        <f t="shared" si="19"/>
        <v>7.9411764705882346</v>
      </c>
      <c r="M28">
        <v>610</v>
      </c>
      <c r="N28" t="s">
        <v>3710</v>
      </c>
      <c r="O28" s="8" t="s">
        <v>957</v>
      </c>
      <c r="P28" s="64">
        <f>(SUM(C272:C280)/610)*500</f>
        <v>1.639344262295082</v>
      </c>
      <c r="Q28" s="64">
        <f t="shared" ref="Q28" si="21">(SUM(D272:D280)/610)*500</f>
        <v>17.213114754098363</v>
      </c>
      <c r="R28" s="64">
        <f>(SUM(F272:F280)/610)*500</f>
        <v>233.6065573770492</v>
      </c>
      <c r="S28" s="64">
        <f>((SUM(E272:E280)*9)/(SUM(B272:B280)))*100</f>
        <v>19.918032786885245</v>
      </c>
      <c r="U28">
        <v>67.8</v>
      </c>
    </row>
    <row r="29" spans="1:21" ht="15" thickBot="1">
      <c r="A29" s="5" t="s">
        <v>1144</v>
      </c>
      <c r="B29">
        <v>220</v>
      </c>
      <c r="C29">
        <v>1</v>
      </c>
      <c r="D29">
        <v>5</v>
      </c>
      <c r="E29">
        <v>3</v>
      </c>
      <c r="F29">
        <v>260</v>
      </c>
      <c r="H29" s="66">
        <f t="shared" si="16"/>
        <v>2.2727272727272725</v>
      </c>
      <c r="I29" s="66">
        <f t="shared" si="17"/>
        <v>11.363636363636363</v>
      </c>
      <c r="J29" s="66">
        <f t="shared" si="18"/>
        <v>590.90909090909099</v>
      </c>
      <c r="K29" s="66">
        <f t="shared" si="19"/>
        <v>12.272727272727273</v>
      </c>
      <c r="L29" s="31"/>
      <c r="M29">
        <v>720</v>
      </c>
      <c r="N29" t="s">
        <v>3711</v>
      </c>
      <c r="O29" s="8" t="s">
        <v>11</v>
      </c>
      <c r="P29" s="64">
        <f>(SUM(C282:C286)/720)*500</f>
        <v>1.3888888888888888</v>
      </c>
      <c r="Q29" s="64">
        <f t="shared" ref="Q29" si="22">(SUM(D282:D286)/720)*500</f>
        <v>14.583333333333334</v>
      </c>
      <c r="R29" s="64">
        <f>(SUM(F282:F286)/720)*500</f>
        <v>201.38888888888889</v>
      </c>
      <c r="S29" s="64">
        <f>((SUM(E282:E286)*9)/(SUM(B282:B286)))*100</f>
        <v>15</v>
      </c>
      <c r="U29">
        <v>144</v>
      </c>
    </row>
    <row r="30" spans="1:21" ht="15" thickBot="1">
      <c r="A30" s="5" t="s">
        <v>1145</v>
      </c>
      <c r="B30">
        <v>200</v>
      </c>
      <c r="C30">
        <v>1</v>
      </c>
      <c r="D30">
        <v>7</v>
      </c>
      <c r="E30">
        <v>0</v>
      </c>
      <c r="F30">
        <v>400</v>
      </c>
      <c r="H30" s="66">
        <f t="shared" si="16"/>
        <v>2.5</v>
      </c>
      <c r="I30" s="66">
        <f t="shared" si="17"/>
        <v>17.5</v>
      </c>
      <c r="J30" s="66">
        <f t="shared" si="18"/>
        <v>1000</v>
      </c>
      <c r="K30" s="66">
        <f t="shared" si="19"/>
        <v>0</v>
      </c>
      <c r="L30" s="31"/>
      <c r="M30">
        <v>2130</v>
      </c>
      <c r="N30" t="s">
        <v>3712</v>
      </c>
      <c r="O30" s="8" t="s">
        <v>973</v>
      </c>
      <c r="P30" s="64">
        <f>(SUM(C288:C294)/2130)*500</f>
        <v>4.225352112676056</v>
      </c>
      <c r="Q30" s="64">
        <f t="shared" ref="Q30" si="23">(SUM(D288:D294)/2130)*500</f>
        <v>26.525821596244132</v>
      </c>
      <c r="R30" s="64">
        <f>(SUM(F288:F294)/2130)*500</f>
        <v>1368.5446009389673</v>
      </c>
      <c r="S30" s="64">
        <f>((SUM(E288:E294)*9)/(SUM(B288:B294)))*100</f>
        <v>18.380281690140844</v>
      </c>
      <c r="U30">
        <v>304.3</v>
      </c>
    </row>
    <row r="31" spans="1:21" ht="15" thickBot="1">
      <c r="A31" s="5" t="s">
        <v>1146</v>
      </c>
      <c r="B31">
        <v>590</v>
      </c>
      <c r="C31">
        <v>4</v>
      </c>
      <c r="D31">
        <v>21</v>
      </c>
      <c r="E31">
        <v>0</v>
      </c>
      <c r="F31">
        <v>1210</v>
      </c>
      <c r="H31" s="66">
        <f t="shared" si="16"/>
        <v>3.3898305084745761</v>
      </c>
      <c r="I31" s="66">
        <f t="shared" si="17"/>
        <v>17.796610169491526</v>
      </c>
      <c r="J31" s="66">
        <f t="shared" si="18"/>
        <v>1025.4237288135594</v>
      </c>
      <c r="K31" s="66">
        <f t="shared" si="19"/>
        <v>0</v>
      </c>
      <c r="M31">
        <v>735</v>
      </c>
      <c r="N31" t="s">
        <v>3713</v>
      </c>
      <c r="O31" s="8" t="s">
        <v>59</v>
      </c>
      <c r="P31" s="64">
        <f>(SUM(C296:C301)/735)*500</f>
        <v>9.5238095238095255</v>
      </c>
      <c r="Q31" s="64">
        <f t="shared" ref="Q31" si="24">(SUM(D296:D301)/735)*500</f>
        <v>11.564625850340136</v>
      </c>
      <c r="R31" s="64">
        <f>(SUM(F296:F301)/735)*500</f>
        <v>1074.8299319727892</v>
      </c>
      <c r="S31" s="64">
        <f>((SUM(E296:E301)*9)/(SUM(B296:B301)))*100</f>
        <v>1.2244897959183674</v>
      </c>
      <c r="U31">
        <v>122.5</v>
      </c>
    </row>
    <row r="32" spans="1:21">
      <c r="A32" s="5" t="s">
        <v>1147</v>
      </c>
      <c r="B32">
        <v>140</v>
      </c>
      <c r="C32">
        <v>1</v>
      </c>
      <c r="D32">
        <v>5</v>
      </c>
      <c r="E32">
        <v>0</v>
      </c>
      <c r="F32">
        <v>290</v>
      </c>
      <c r="H32" s="66">
        <f t="shared" si="16"/>
        <v>3.5714285714285712</v>
      </c>
      <c r="I32" s="66">
        <f t="shared" si="17"/>
        <v>17.857142857142858</v>
      </c>
      <c r="J32" s="66">
        <f t="shared" si="18"/>
        <v>1035.7142857142858</v>
      </c>
      <c r="K32" s="66">
        <f t="shared" si="19"/>
        <v>0</v>
      </c>
      <c r="L32" s="31"/>
    </row>
    <row r="33" spans="1:19">
      <c r="A33" s="5" t="s">
        <v>1148</v>
      </c>
      <c r="B33">
        <v>140</v>
      </c>
      <c r="C33">
        <v>1</v>
      </c>
      <c r="D33">
        <v>5</v>
      </c>
      <c r="E33">
        <v>0</v>
      </c>
      <c r="F33">
        <v>290</v>
      </c>
      <c r="H33" s="66">
        <f t="shared" si="16"/>
        <v>3.5714285714285712</v>
      </c>
      <c r="I33" s="66">
        <f t="shared" si="17"/>
        <v>17.857142857142858</v>
      </c>
      <c r="J33" s="66">
        <f t="shared" si="18"/>
        <v>1035.7142857142858</v>
      </c>
      <c r="K33" s="66">
        <f t="shared" si="19"/>
        <v>0</v>
      </c>
      <c r="L33" s="31"/>
    </row>
    <row r="34" spans="1:19">
      <c r="A34" s="5" t="s">
        <v>1149</v>
      </c>
      <c r="B34">
        <v>130</v>
      </c>
      <c r="C34">
        <v>1</v>
      </c>
      <c r="D34">
        <v>5</v>
      </c>
      <c r="E34">
        <v>0</v>
      </c>
      <c r="F34">
        <v>320</v>
      </c>
      <c r="H34" s="66">
        <f t="shared" si="16"/>
        <v>3.8461538461538463</v>
      </c>
      <c r="I34" s="66">
        <f t="shared" si="17"/>
        <v>19.230769230769234</v>
      </c>
      <c r="J34" s="66">
        <f t="shared" si="18"/>
        <v>1230.7692307692309</v>
      </c>
      <c r="K34" s="66">
        <f t="shared" si="19"/>
        <v>0</v>
      </c>
      <c r="L34" s="31"/>
    </row>
    <row r="35" spans="1:19" ht="15" thickBot="1">
      <c r="A35" s="5" t="s">
        <v>1150</v>
      </c>
      <c r="B35">
        <v>140</v>
      </c>
      <c r="C35">
        <v>2</v>
      </c>
      <c r="D35">
        <v>5</v>
      </c>
      <c r="E35">
        <v>1</v>
      </c>
      <c r="F35">
        <v>310</v>
      </c>
      <c r="H35" s="66">
        <f t="shared" si="16"/>
        <v>7.1428571428571423</v>
      </c>
      <c r="I35" s="66">
        <f t="shared" si="17"/>
        <v>17.857142857142858</v>
      </c>
      <c r="J35" s="66">
        <f t="shared" si="18"/>
        <v>1107.1428571428571</v>
      </c>
      <c r="K35" s="66">
        <f t="shared" si="19"/>
        <v>6.4285714285714279</v>
      </c>
      <c r="L35" s="31"/>
    </row>
    <row r="36" spans="1:19" ht="15" thickBot="1">
      <c r="A36" s="8" t="s">
        <v>1151</v>
      </c>
      <c r="H36" s="66"/>
      <c r="I36" s="66"/>
      <c r="J36" s="66"/>
      <c r="K36" s="66"/>
      <c r="L36" s="31"/>
      <c r="S36" t="s">
        <v>3715</v>
      </c>
    </row>
    <row r="37" spans="1:19">
      <c r="A37" s="5" t="s">
        <v>1152</v>
      </c>
      <c r="B37">
        <v>330</v>
      </c>
      <c r="C37">
        <v>2</v>
      </c>
      <c r="D37">
        <v>13</v>
      </c>
      <c r="E37">
        <v>3.5</v>
      </c>
      <c r="F37">
        <v>580</v>
      </c>
      <c r="H37" s="66">
        <f t="shared" si="16"/>
        <v>3.0303030303030303</v>
      </c>
      <c r="I37" s="66">
        <f t="shared" si="17"/>
        <v>19.696969696969695</v>
      </c>
      <c r="J37" s="66">
        <f t="shared" si="18"/>
        <v>878.78787878787875</v>
      </c>
      <c r="K37" s="66">
        <f t="shared" si="19"/>
        <v>9.5454545454545467</v>
      </c>
      <c r="L37" s="31"/>
      <c r="S37" t="s">
        <v>3716</v>
      </c>
    </row>
    <row r="38" spans="1:19">
      <c r="A38" s="5" t="s">
        <v>1153</v>
      </c>
      <c r="B38">
        <v>330</v>
      </c>
      <c r="C38">
        <v>2</v>
      </c>
      <c r="D38">
        <v>10</v>
      </c>
      <c r="E38">
        <v>0</v>
      </c>
      <c r="F38">
        <v>490</v>
      </c>
      <c r="H38" s="66">
        <f t="shared" si="16"/>
        <v>3.0303030303030303</v>
      </c>
      <c r="I38" s="66">
        <f t="shared" si="17"/>
        <v>15.151515151515152</v>
      </c>
      <c r="J38" s="66">
        <f t="shared" si="18"/>
        <v>742.42424242424238</v>
      </c>
      <c r="K38" s="66">
        <f t="shared" si="19"/>
        <v>0</v>
      </c>
      <c r="L38" s="31"/>
      <c r="S38" t="s">
        <v>3732</v>
      </c>
    </row>
    <row r="39" spans="1:19">
      <c r="A39" s="5" t="s">
        <v>1154</v>
      </c>
      <c r="B39">
        <v>370</v>
      </c>
      <c r="C39">
        <v>2</v>
      </c>
      <c r="D39">
        <v>10</v>
      </c>
      <c r="E39">
        <v>4</v>
      </c>
      <c r="F39">
        <v>480</v>
      </c>
      <c r="H39" s="66">
        <f t="shared" si="16"/>
        <v>2.7027027027027026</v>
      </c>
      <c r="I39" s="66">
        <f t="shared" si="17"/>
        <v>13.513513513513514</v>
      </c>
      <c r="J39" s="66">
        <f t="shared" si="18"/>
        <v>648.64864864864865</v>
      </c>
      <c r="K39" s="66">
        <f t="shared" si="19"/>
        <v>9.7297297297297298</v>
      </c>
      <c r="L39" s="31"/>
      <c r="S39" t="s">
        <v>3739</v>
      </c>
    </row>
    <row r="40" spans="1:19">
      <c r="A40" s="5" t="s">
        <v>1155</v>
      </c>
      <c r="B40">
        <v>430</v>
      </c>
      <c r="C40">
        <v>2</v>
      </c>
      <c r="D40">
        <v>9</v>
      </c>
      <c r="E40">
        <v>5</v>
      </c>
      <c r="F40">
        <v>430</v>
      </c>
      <c r="H40" s="66">
        <f t="shared" si="16"/>
        <v>2.3255813953488373</v>
      </c>
      <c r="I40" s="66">
        <f t="shared" si="17"/>
        <v>10.465116279069766</v>
      </c>
      <c r="J40" s="66">
        <f t="shared" si="18"/>
        <v>500</v>
      </c>
      <c r="K40" s="66">
        <f t="shared" si="19"/>
        <v>10.465116279069768</v>
      </c>
      <c r="L40" s="31"/>
      <c r="S40" t="s">
        <v>3741</v>
      </c>
    </row>
    <row r="41" spans="1:19">
      <c r="A41" s="5" t="s">
        <v>1156</v>
      </c>
      <c r="B41">
        <v>320</v>
      </c>
      <c r="C41">
        <v>3</v>
      </c>
      <c r="D41">
        <v>9</v>
      </c>
      <c r="E41">
        <v>1</v>
      </c>
      <c r="F41">
        <v>470</v>
      </c>
      <c r="H41" s="66">
        <f t="shared" si="16"/>
        <v>4.6875</v>
      </c>
      <c r="I41" s="66">
        <f t="shared" si="17"/>
        <v>14.0625</v>
      </c>
      <c r="J41" s="66">
        <f t="shared" si="18"/>
        <v>734.375</v>
      </c>
      <c r="K41" s="66">
        <f t="shared" si="19"/>
        <v>2.8125</v>
      </c>
      <c r="S41" t="s">
        <v>3746</v>
      </c>
    </row>
    <row r="42" spans="1:19">
      <c r="A42" s="5" t="s">
        <v>1157</v>
      </c>
      <c r="B42">
        <v>300</v>
      </c>
      <c r="C42">
        <v>2</v>
      </c>
      <c r="D42">
        <v>10</v>
      </c>
      <c r="E42">
        <v>0</v>
      </c>
      <c r="F42">
        <v>640</v>
      </c>
      <c r="H42" s="66">
        <f t="shared" si="16"/>
        <v>3.3333333333333335</v>
      </c>
      <c r="I42" s="66">
        <f t="shared" si="17"/>
        <v>16.666666666666668</v>
      </c>
      <c r="J42" s="66">
        <f t="shared" si="18"/>
        <v>1066.6666666666667</v>
      </c>
      <c r="K42" s="66">
        <f t="shared" si="19"/>
        <v>0</v>
      </c>
      <c r="L42" s="31"/>
    </row>
    <row r="43" spans="1:19">
      <c r="A43" s="5" t="s">
        <v>1158</v>
      </c>
      <c r="B43">
        <v>310</v>
      </c>
      <c r="C43">
        <v>2</v>
      </c>
      <c r="D43">
        <v>12</v>
      </c>
      <c r="E43">
        <v>1.5</v>
      </c>
      <c r="F43">
        <v>740</v>
      </c>
      <c r="H43" s="66">
        <f t="shared" si="16"/>
        <v>3.225806451612903</v>
      </c>
      <c r="I43" s="66">
        <f t="shared" si="17"/>
        <v>19.35483870967742</v>
      </c>
      <c r="J43" s="66">
        <f t="shared" si="18"/>
        <v>1193.5483870967741</v>
      </c>
      <c r="K43" s="66">
        <f t="shared" si="19"/>
        <v>4.354838709677419</v>
      </c>
      <c r="L43" s="31"/>
    </row>
    <row r="44" spans="1:19">
      <c r="A44" s="5" t="s">
        <v>1159</v>
      </c>
      <c r="B44">
        <v>290</v>
      </c>
      <c r="C44">
        <v>2</v>
      </c>
      <c r="D44">
        <v>10</v>
      </c>
      <c r="E44">
        <v>0</v>
      </c>
      <c r="F44">
        <v>460</v>
      </c>
      <c r="H44" s="66">
        <f t="shared" si="16"/>
        <v>3.4482758620689653</v>
      </c>
      <c r="I44" s="66">
        <f t="shared" si="17"/>
        <v>17.241379310344826</v>
      </c>
      <c r="J44" s="66">
        <f t="shared" si="18"/>
        <v>793.10344827586209</v>
      </c>
      <c r="K44" s="66">
        <f t="shared" si="19"/>
        <v>0</v>
      </c>
      <c r="L44" s="31"/>
    </row>
    <row r="45" spans="1:19">
      <c r="A45" s="5" t="s">
        <v>1160</v>
      </c>
      <c r="B45">
        <v>310</v>
      </c>
      <c r="C45">
        <v>2</v>
      </c>
      <c r="D45">
        <v>10</v>
      </c>
      <c r="E45">
        <v>0</v>
      </c>
      <c r="F45">
        <v>460</v>
      </c>
      <c r="H45" s="66">
        <f t="shared" si="16"/>
        <v>3.225806451612903</v>
      </c>
      <c r="I45" s="66">
        <f t="shared" si="17"/>
        <v>16.129032258064516</v>
      </c>
      <c r="J45" s="66">
        <f t="shared" si="18"/>
        <v>741.9354838709678</v>
      </c>
      <c r="K45" s="66">
        <f t="shared" si="19"/>
        <v>0</v>
      </c>
      <c r="L45" s="31"/>
    </row>
    <row r="46" spans="1:19">
      <c r="A46" s="5" t="s">
        <v>1161</v>
      </c>
      <c r="B46">
        <v>390</v>
      </c>
      <c r="C46">
        <v>4</v>
      </c>
      <c r="D46">
        <v>13</v>
      </c>
      <c r="E46">
        <v>1</v>
      </c>
      <c r="F46">
        <v>520</v>
      </c>
      <c r="H46" s="66">
        <f t="shared" si="16"/>
        <v>5.1282051282051286</v>
      </c>
      <c r="I46" s="66">
        <f t="shared" si="17"/>
        <v>16.666666666666668</v>
      </c>
      <c r="J46" s="66">
        <f t="shared" si="18"/>
        <v>666.66666666666663</v>
      </c>
      <c r="K46" s="66">
        <f t="shared" si="19"/>
        <v>2.3076923076923079</v>
      </c>
      <c r="L46" s="31"/>
    </row>
    <row r="47" spans="1:19">
      <c r="A47" s="5" t="s">
        <v>1162</v>
      </c>
      <c r="B47">
        <v>350</v>
      </c>
      <c r="C47">
        <v>2</v>
      </c>
      <c r="D47">
        <v>9</v>
      </c>
      <c r="E47">
        <v>2.5</v>
      </c>
      <c r="F47">
        <v>620</v>
      </c>
      <c r="H47" s="66">
        <f t="shared" si="16"/>
        <v>2.8571428571428572</v>
      </c>
      <c r="I47" s="66">
        <f t="shared" si="17"/>
        <v>12.857142857142858</v>
      </c>
      <c r="J47" s="66">
        <f t="shared" si="18"/>
        <v>885.71428571428567</v>
      </c>
      <c r="K47" s="66">
        <f t="shared" si="19"/>
        <v>6.4285714285714279</v>
      </c>
      <c r="L47" s="31"/>
    </row>
    <row r="48" spans="1:19" ht="15" thickBot="1">
      <c r="A48" s="5" t="s">
        <v>1163</v>
      </c>
      <c r="B48">
        <v>340</v>
      </c>
      <c r="C48">
        <v>6</v>
      </c>
      <c r="D48">
        <v>13</v>
      </c>
      <c r="E48">
        <v>0</v>
      </c>
      <c r="F48">
        <v>400</v>
      </c>
      <c r="H48" s="66">
        <f t="shared" si="16"/>
        <v>8.8235294117647065</v>
      </c>
      <c r="I48" s="66">
        <f t="shared" si="17"/>
        <v>19.117647058823533</v>
      </c>
      <c r="J48" s="66">
        <f t="shared" si="18"/>
        <v>588.23529411764707</v>
      </c>
      <c r="K48" s="66">
        <f t="shared" si="19"/>
        <v>0</v>
      </c>
    </row>
    <row r="49" spans="1:33" ht="15" thickBot="1">
      <c r="A49" s="8" t="s">
        <v>1164</v>
      </c>
      <c r="H49" s="66"/>
      <c r="I49" s="66"/>
      <c r="J49" s="66"/>
      <c r="K49" s="66"/>
      <c r="L49" s="31"/>
    </row>
    <row r="50" spans="1:33">
      <c r="A50" s="5" t="s">
        <v>1165</v>
      </c>
      <c r="B50">
        <v>100</v>
      </c>
      <c r="C50">
        <v>0</v>
      </c>
      <c r="D50">
        <v>2</v>
      </c>
      <c r="E50">
        <v>6</v>
      </c>
      <c r="F50">
        <v>110</v>
      </c>
      <c r="H50" s="66">
        <f t="shared" si="16"/>
        <v>0</v>
      </c>
      <c r="I50" s="66">
        <f t="shared" si="17"/>
        <v>10</v>
      </c>
      <c r="J50" s="66">
        <f t="shared" si="18"/>
        <v>550</v>
      </c>
      <c r="K50" s="66">
        <f t="shared" si="19"/>
        <v>54</v>
      </c>
      <c r="U50" t="s">
        <v>3717</v>
      </c>
    </row>
    <row r="51" spans="1:33">
      <c r="A51" s="5" t="s">
        <v>1166</v>
      </c>
      <c r="B51">
        <v>180</v>
      </c>
      <c r="C51">
        <v>0</v>
      </c>
      <c r="D51">
        <v>3</v>
      </c>
      <c r="E51">
        <v>11</v>
      </c>
      <c r="F51">
        <v>210</v>
      </c>
      <c r="H51" s="66">
        <f t="shared" si="16"/>
        <v>0</v>
      </c>
      <c r="I51" s="66">
        <f t="shared" si="17"/>
        <v>8.3333333333333339</v>
      </c>
      <c r="J51" s="66">
        <f t="shared" si="18"/>
        <v>583.33333333333337</v>
      </c>
      <c r="K51" s="66">
        <f t="shared" si="19"/>
        <v>55.000000000000007</v>
      </c>
      <c r="L51" s="31">
        <v>113.6</v>
      </c>
      <c r="AG51" t="s">
        <v>3720</v>
      </c>
    </row>
    <row r="52" spans="1:33">
      <c r="A52" s="5" t="s">
        <v>1167</v>
      </c>
      <c r="B52">
        <v>70</v>
      </c>
      <c r="C52">
        <v>0</v>
      </c>
      <c r="D52">
        <v>3</v>
      </c>
      <c r="E52">
        <v>3.5</v>
      </c>
      <c r="F52">
        <v>190</v>
      </c>
      <c r="H52" s="66">
        <f t="shared" si="16"/>
        <v>0</v>
      </c>
      <c r="I52" s="66">
        <f t="shared" si="17"/>
        <v>21.428571428571427</v>
      </c>
      <c r="J52" s="66">
        <f t="shared" si="18"/>
        <v>1357.1428571428571</v>
      </c>
      <c r="K52" s="66">
        <f t="shared" si="19"/>
        <v>45</v>
      </c>
    </row>
    <row r="53" spans="1:33">
      <c r="A53" s="5" t="s">
        <v>1168</v>
      </c>
      <c r="B53">
        <v>130</v>
      </c>
      <c r="C53">
        <v>1</v>
      </c>
      <c r="D53">
        <v>5</v>
      </c>
      <c r="E53">
        <v>7</v>
      </c>
      <c r="F53">
        <v>370</v>
      </c>
      <c r="H53" s="66">
        <f t="shared" si="16"/>
        <v>3.8461538461538463</v>
      </c>
      <c r="I53" s="66">
        <f t="shared" si="17"/>
        <v>19.230769230769234</v>
      </c>
      <c r="J53" s="66">
        <f t="shared" si="18"/>
        <v>1423.0769230769231</v>
      </c>
      <c r="K53" s="66">
        <f t="shared" si="19"/>
        <v>48.46153846153846</v>
      </c>
    </row>
    <row r="54" spans="1:33">
      <c r="A54" s="5" t="s">
        <v>1169</v>
      </c>
      <c r="B54">
        <v>80</v>
      </c>
      <c r="C54">
        <v>0</v>
      </c>
      <c r="D54">
        <v>2</v>
      </c>
      <c r="E54">
        <v>3.5</v>
      </c>
      <c r="F54">
        <v>110</v>
      </c>
      <c r="H54" s="66">
        <f t="shared" si="16"/>
        <v>0</v>
      </c>
      <c r="I54" s="66">
        <f t="shared" si="17"/>
        <v>12.5</v>
      </c>
      <c r="J54" s="66">
        <f t="shared" si="18"/>
        <v>687.5</v>
      </c>
      <c r="K54" s="66">
        <f t="shared" si="19"/>
        <v>39.375</v>
      </c>
    </row>
    <row r="55" spans="1:33">
      <c r="A55" s="5" t="s">
        <v>1170</v>
      </c>
      <c r="B55">
        <v>140</v>
      </c>
      <c r="C55">
        <v>1</v>
      </c>
      <c r="D55">
        <v>5</v>
      </c>
      <c r="E55">
        <v>6</v>
      </c>
      <c r="F55">
        <v>210</v>
      </c>
      <c r="H55" s="66">
        <f t="shared" si="16"/>
        <v>3.5714285714285712</v>
      </c>
      <c r="I55" s="66">
        <f t="shared" si="17"/>
        <v>17.857142857142858</v>
      </c>
      <c r="J55" s="66">
        <f t="shared" si="18"/>
        <v>750</v>
      </c>
      <c r="K55" s="66">
        <f t="shared" si="19"/>
        <v>38.571428571428577</v>
      </c>
    </row>
    <row r="56" spans="1:33">
      <c r="A56" s="5" t="s">
        <v>1171</v>
      </c>
      <c r="B56">
        <v>80</v>
      </c>
      <c r="C56">
        <v>0</v>
      </c>
      <c r="D56">
        <v>2</v>
      </c>
      <c r="E56">
        <v>3.5</v>
      </c>
      <c r="F56">
        <v>105</v>
      </c>
      <c r="H56" s="66">
        <f t="shared" si="16"/>
        <v>0</v>
      </c>
      <c r="I56" s="66">
        <f t="shared" si="17"/>
        <v>12.5</v>
      </c>
      <c r="J56" s="66">
        <f t="shared" si="18"/>
        <v>656.25</v>
      </c>
      <c r="K56" s="66">
        <f t="shared" si="19"/>
        <v>39.375</v>
      </c>
    </row>
    <row r="57" spans="1:33">
      <c r="A57" s="5" t="s">
        <v>1172</v>
      </c>
      <c r="B57">
        <v>150</v>
      </c>
      <c r="C57">
        <v>1</v>
      </c>
      <c r="D57">
        <v>5</v>
      </c>
      <c r="E57">
        <v>6</v>
      </c>
      <c r="F57">
        <v>200</v>
      </c>
      <c r="H57" s="66">
        <f t="shared" si="16"/>
        <v>3.3333333333333335</v>
      </c>
      <c r="I57" s="66">
        <f t="shared" si="17"/>
        <v>16.666666666666668</v>
      </c>
      <c r="J57" s="66">
        <f t="shared" si="18"/>
        <v>666.66666666666663</v>
      </c>
      <c r="K57" s="66">
        <f t="shared" si="19"/>
        <v>36</v>
      </c>
    </row>
    <row r="58" spans="1:33">
      <c r="A58" s="5" t="s">
        <v>1173</v>
      </c>
      <c r="B58">
        <v>70</v>
      </c>
      <c r="C58">
        <v>0</v>
      </c>
      <c r="D58">
        <v>3</v>
      </c>
      <c r="E58">
        <v>4</v>
      </c>
      <c r="F58">
        <v>120</v>
      </c>
      <c r="H58" s="66">
        <f t="shared" si="16"/>
        <v>0</v>
      </c>
      <c r="I58" s="66">
        <f t="shared" si="17"/>
        <v>21.428571428571427</v>
      </c>
      <c r="J58" s="66">
        <f t="shared" si="18"/>
        <v>857.14285714285711</v>
      </c>
      <c r="K58" s="66">
        <f t="shared" si="19"/>
        <v>51.428571428571423</v>
      </c>
    </row>
    <row r="59" spans="1:33">
      <c r="A59" s="5" t="s">
        <v>1174</v>
      </c>
      <c r="B59">
        <v>130</v>
      </c>
      <c r="C59">
        <v>1</v>
      </c>
      <c r="D59">
        <v>5</v>
      </c>
      <c r="E59">
        <v>7</v>
      </c>
      <c r="F59">
        <v>230</v>
      </c>
      <c r="H59" s="66">
        <f t="shared" si="16"/>
        <v>3.8461538461538463</v>
      </c>
      <c r="I59" s="66">
        <f t="shared" si="17"/>
        <v>19.230769230769234</v>
      </c>
      <c r="J59" s="66">
        <f t="shared" si="18"/>
        <v>884.61538461538453</v>
      </c>
      <c r="K59" s="66">
        <f t="shared" si="19"/>
        <v>48.46153846153846</v>
      </c>
    </row>
    <row r="60" spans="1:33">
      <c r="A60" s="5" t="s">
        <v>1175</v>
      </c>
      <c r="B60">
        <v>80</v>
      </c>
      <c r="C60">
        <v>1</v>
      </c>
      <c r="D60">
        <v>3</v>
      </c>
      <c r="E60">
        <v>3.5</v>
      </c>
      <c r="F60">
        <v>125</v>
      </c>
      <c r="H60" s="66">
        <f t="shared" si="16"/>
        <v>6.25</v>
      </c>
      <c r="I60" s="66">
        <f t="shared" si="17"/>
        <v>18.75</v>
      </c>
      <c r="J60" s="66">
        <f t="shared" si="18"/>
        <v>781.25</v>
      </c>
      <c r="K60" s="66">
        <f t="shared" si="19"/>
        <v>39.375</v>
      </c>
    </row>
    <row r="61" spans="1:33">
      <c r="A61" s="5" t="s">
        <v>1176</v>
      </c>
      <c r="B61">
        <v>150</v>
      </c>
      <c r="C61">
        <v>2</v>
      </c>
      <c r="D61">
        <v>5</v>
      </c>
      <c r="E61">
        <v>6</v>
      </c>
      <c r="F61">
        <v>230</v>
      </c>
      <c r="H61" s="66">
        <f t="shared" si="16"/>
        <v>6.666666666666667</v>
      </c>
      <c r="I61" s="66">
        <f t="shared" si="17"/>
        <v>16.666666666666668</v>
      </c>
      <c r="J61" s="66">
        <f t="shared" si="18"/>
        <v>766.66666666666674</v>
      </c>
      <c r="K61" s="66">
        <f t="shared" si="19"/>
        <v>36</v>
      </c>
    </row>
    <row r="62" spans="1:33">
      <c r="A62" s="5" t="s">
        <v>1177</v>
      </c>
      <c r="B62">
        <v>80</v>
      </c>
      <c r="C62">
        <v>1</v>
      </c>
      <c r="D62">
        <v>2</v>
      </c>
      <c r="E62">
        <v>3</v>
      </c>
      <c r="F62">
        <v>100</v>
      </c>
      <c r="H62" s="66">
        <f t="shared" si="16"/>
        <v>6.25</v>
      </c>
      <c r="I62" s="66">
        <f t="shared" si="17"/>
        <v>12.5</v>
      </c>
      <c r="J62" s="66">
        <f t="shared" si="18"/>
        <v>625</v>
      </c>
      <c r="K62" s="66">
        <f t="shared" si="19"/>
        <v>33.75</v>
      </c>
    </row>
    <row r="63" spans="1:33" ht="15" thickBot="1">
      <c r="A63" s="5" t="s">
        <v>1178</v>
      </c>
      <c r="B63">
        <v>150</v>
      </c>
      <c r="C63">
        <v>1</v>
      </c>
      <c r="D63">
        <v>4</v>
      </c>
      <c r="E63">
        <v>6</v>
      </c>
      <c r="F63">
        <v>190</v>
      </c>
      <c r="H63" s="66">
        <f t="shared" si="16"/>
        <v>3.3333333333333335</v>
      </c>
      <c r="I63" s="66">
        <f t="shared" si="17"/>
        <v>13.333333333333334</v>
      </c>
      <c r="J63" s="66">
        <f t="shared" si="18"/>
        <v>633.33333333333326</v>
      </c>
      <c r="K63" s="66">
        <f t="shared" si="19"/>
        <v>36</v>
      </c>
    </row>
    <row r="64" spans="1:33" ht="15" thickBot="1">
      <c r="A64" s="8" t="s">
        <v>1179</v>
      </c>
      <c r="H64" s="66"/>
      <c r="I64" s="66"/>
      <c r="J64" s="66"/>
      <c r="K64" s="66"/>
    </row>
    <row r="65" spans="1:12">
      <c r="A65" s="5" t="s">
        <v>1180</v>
      </c>
      <c r="B65">
        <v>400</v>
      </c>
      <c r="C65">
        <v>1</v>
      </c>
      <c r="D65">
        <v>8</v>
      </c>
      <c r="E65">
        <v>13</v>
      </c>
      <c r="F65">
        <v>330</v>
      </c>
      <c r="H65" s="66">
        <f t="shared" si="16"/>
        <v>1.25</v>
      </c>
      <c r="I65" s="66">
        <f t="shared" si="17"/>
        <v>10</v>
      </c>
      <c r="J65" s="66">
        <f t="shared" si="18"/>
        <v>412.5</v>
      </c>
      <c r="K65" s="66">
        <f t="shared" si="19"/>
        <v>29.25</v>
      </c>
    </row>
    <row r="66" spans="1:12">
      <c r="A66" s="5" t="s">
        <v>1181</v>
      </c>
      <c r="B66">
        <v>430</v>
      </c>
      <c r="C66">
        <v>1</v>
      </c>
      <c r="D66">
        <v>7</v>
      </c>
      <c r="E66">
        <v>11</v>
      </c>
      <c r="F66">
        <v>310</v>
      </c>
      <c r="H66" s="66">
        <f t="shared" si="16"/>
        <v>1.1627906976744187</v>
      </c>
      <c r="I66" s="66">
        <f t="shared" si="17"/>
        <v>8.1395348837209305</v>
      </c>
      <c r="J66" s="66">
        <f t="shared" si="18"/>
        <v>360.46511627906972</v>
      </c>
      <c r="K66" s="66">
        <f t="shared" si="19"/>
        <v>23.02325581395349</v>
      </c>
      <c r="L66">
        <v>414</v>
      </c>
    </row>
    <row r="67" spans="1:12">
      <c r="A67" s="5" t="s">
        <v>1182</v>
      </c>
      <c r="B67">
        <v>410</v>
      </c>
      <c r="C67">
        <v>2</v>
      </c>
      <c r="D67">
        <v>8</v>
      </c>
      <c r="E67">
        <v>14</v>
      </c>
      <c r="F67">
        <v>250</v>
      </c>
      <c r="H67" s="66">
        <f t="shared" si="16"/>
        <v>2.4390243902439024</v>
      </c>
      <c r="I67" s="66">
        <f t="shared" si="17"/>
        <v>9.7560975609756095</v>
      </c>
      <c r="J67" s="66">
        <f t="shared" si="18"/>
        <v>304.8780487804878</v>
      </c>
      <c r="K67" s="66">
        <f t="shared" si="19"/>
        <v>30.73170731707317</v>
      </c>
    </row>
    <row r="68" spans="1:12">
      <c r="A68" s="5" t="s">
        <v>1183</v>
      </c>
      <c r="B68">
        <v>360</v>
      </c>
      <c r="C68">
        <v>2</v>
      </c>
      <c r="D68">
        <v>7</v>
      </c>
      <c r="E68">
        <v>11</v>
      </c>
      <c r="F68">
        <v>290</v>
      </c>
      <c r="H68" s="66">
        <f t="shared" si="16"/>
        <v>2.7777777777777777</v>
      </c>
      <c r="I68" s="66">
        <f t="shared" si="17"/>
        <v>9.7222222222222232</v>
      </c>
      <c r="J68" s="66">
        <f t="shared" si="18"/>
        <v>402.77777777777777</v>
      </c>
      <c r="K68" s="66">
        <f t="shared" si="19"/>
        <v>27.500000000000004</v>
      </c>
    </row>
    <row r="69" spans="1:12" ht="15" thickBot="1">
      <c r="A69" s="5" t="s">
        <v>1184</v>
      </c>
      <c r="B69">
        <v>470</v>
      </c>
      <c r="C69">
        <v>2</v>
      </c>
      <c r="D69">
        <v>8</v>
      </c>
      <c r="E69">
        <v>11</v>
      </c>
      <c r="F69">
        <v>270</v>
      </c>
      <c r="H69" s="66">
        <f t="shared" si="16"/>
        <v>2.1276595744680851</v>
      </c>
      <c r="I69" s="66">
        <f t="shared" si="17"/>
        <v>8.5106382978723403</v>
      </c>
      <c r="J69" s="66">
        <f t="shared" si="18"/>
        <v>287.2340425531915</v>
      </c>
      <c r="K69" s="66">
        <f t="shared" si="19"/>
        <v>21.063829787234042</v>
      </c>
    </row>
    <row r="70" spans="1:12" ht="15" thickBot="1">
      <c r="A70" s="8" t="s">
        <v>1185</v>
      </c>
      <c r="H70" s="66"/>
      <c r="I70" s="66"/>
      <c r="J70" s="66"/>
      <c r="K70" s="66"/>
    </row>
    <row r="71" spans="1:12" ht="15" thickBot="1">
      <c r="A71" s="5" t="s">
        <v>1186</v>
      </c>
      <c r="B71">
        <v>470</v>
      </c>
      <c r="C71">
        <v>4</v>
      </c>
      <c r="D71">
        <v>5</v>
      </c>
      <c r="E71">
        <v>9</v>
      </c>
      <c r="F71">
        <v>320</v>
      </c>
      <c r="H71" s="66">
        <f t="shared" si="16"/>
        <v>4.2553191489361701</v>
      </c>
      <c r="I71" s="66">
        <f t="shared" si="17"/>
        <v>5.3191489361702127</v>
      </c>
      <c r="J71" s="66">
        <f t="shared" si="18"/>
        <v>340.42553191489361</v>
      </c>
      <c r="K71" s="66">
        <f t="shared" si="19"/>
        <v>17.23404255319149</v>
      </c>
      <c r="L71">
        <v>470</v>
      </c>
    </row>
    <row r="72" spans="1:12" ht="15" thickBot="1">
      <c r="A72" s="8" t="s">
        <v>1187</v>
      </c>
      <c r="H72" s="66"/>
      <c r="I72" s="66"/>
      <c r="J72" s="66"/>
      <c r="K72" s="66"/>
    </row>
    <row r="73" spans="1:12">
      <c r="A73" s="5" t="s">
        <v>1188</v>
      </c>
      <c r="B73">
        <v>420</v>
      </c>
      <c r="C73">
        <v>1</v>
      </c>
      <c r="D73">
        <v>4</v>
      </c>
      <c r="E73">
        <v>10</v>
      </c>
      <c r="F73">
        <v>280</v>
      </c>
      <c r="H73" s="66">
        <f t="shared" si="16"/>
        <v>1.1904761904761907</v>
      </c>
      <c r="I73" s="66">
        <f t="shared" si="17"/>
        <v>4.7619047619047628</v>
      </c>
      <c r="J73" s="66">
        <f t="shared" si="18"/>
        <v>333.33333333333331</v>
      </c>
      <c r="K73" s="66">
        <f t="shared" si="19"/>
        <v>21.428571428571427</v>
      </c>
      <c r="L73">
        <v>381.1</v>
      </c>
    </row>
    <row r="74" spans="1:12">
      <c r="A74" s="5" t="s">
        <v>1189</v>
      </c>
      <c r="B74">
        <v>440</v>
      </c>
      <c r="C74">
        <v>2</v>
      </c>
      <c r="D74">
        <v>5</v>
      </c>
      <c r="E74">
        <v>14</v>
      </c>
      <c r="F74">
        <v>240</v>
      </c>
      <c r="H74" s="66">
        <f t="shared" si="16"/>
        <v>2.2727272727272725</v>
      </c>
      <c r="I74" s="66">
        <f t="shared" si="17"/>
        <v>5.6818181818181817</v>
      </c>
      <c r="J74" s="66">
        <f t="shared" si="18"/>
        <v>272.72727272727269</v>
      </c>
      <c r="K74" s="66">
        <f t="shared" si="19"/>
        <v>28.636363636363637</v>
      </c>
    </row>
    <row r="75" spans="1:12">
      <c r="A75" s="5" t="s">
        <v>1190</v>
      </c>
      <c r="B75">
        <v>110</v>
      </c>
      <c r="C75">
        <v>1</v>
      </c>
      <c r="D75">
        <v>1</v>
      </c>
      <c r="E75">
        <v>3.5</v>
      </c>
      <c r="F75">
        <v>60</v>
      </c>
      <c r="H75" s="66">
        <f t="shared" si="16"/>
        <v>4.545454545454545</v>
      </c>
      <c r="I75" s="66">
        <f t="shared" si="17"/>
        <v>4.545454545454545</v>
      </c>
      <c r="J75" s="66">
        <f t="shared" si="18"/>
        <v>272.72727272727269</v>
      </c>
      <c r="K75" s="66">
        <f t="shared" si="19"/>
        <v>28.636363636363637</v>
      </c>
    </row>
    <row r="76" spans="1:12">
      <c r="A76" s="5" t="s">
        <v>1191</v>
      </c>
      <c r="B76">
        <v>460</v>
      </c>
      <c r="C76">
        <v>1</v>
      </c>
      <c r="D76">
        <v>4</v>
      </c>
      <c r="E76">
        <v>13</v>
      </c>
      <c r="F76">
        <v>160</v>
      </c>
      <c r="H76" s="66">
        <f t="shared" si="16"/>
        <v>1.0869565217391304</v>
      </c>
      <c r="I76" s="66">
        <f t="shared" si="17"/>
        <v>4.3478260869565215</v>
      </c>
      <c r="J76" s="66">
        <f t="shared" si="18"/>
        <v>173.91304347826087</v>
      </c>
      <c r="K76" s="66">
        <f t="shared" si="19"/>
        <v>25.434782608695649</v>
      </c>
    </row>
    <row r="77" spans="1:12">
      <c r="A77" s="5" t="s">
        <v>1192</v>
      </c>
      <c r="B77">
        <v>400</v>
      </c>
      <c r="C77">
        <v>4</v>
      </c>
      <c r="D77">
        <v>5</v>
      </c>
      <c r="E77">
        <v>4</v>
      </c>
      <c r="F77">
        <v>250</v>
      </c>
      <c r="H77" s="66">
        <f t="shared" si="16"/>
        <v>5</v>
      </c>
      <c r="I77" s="66">
        <f t="shared" si="17"/>
        <v>6.25</v>
      </c>
      <c r="J77" s="66">
        <f t="shared" si="18"/>
        <v>312.5</v>
      </c>
      <c r="K77" s="66">
        <f t="shared" si="19"/>
        <v>9</v>
      </c>
    </row>
    <row r="78" spans="1:12">
      <c r="A78" s="5" t="s">
        <v>1193</v>
      </c>
      <c r="B78">
        <v>390</v>
      </c>
      <c r="C78">
        <v>3</v>
      </c>
      <c r="D78">
        <v>5</v>
      </c>
      <c r="E78">
        <v>8</v>
      </c>
      <c r="F78">
        <v>310</v>
      </c>
      <c r="H78" s="66">
        <f t="shared" si="16"/>
        <v>3.8461538461538463</v>
      </c>
      <c r="I78" s="66">
        <f t="shared" si="17"/>
        <v>6.4102564102564097</v>
      </c>
      <c r="J78" s="66">
        <f t="shared" si="18"/>
        <v>397.4358974358974</v>
      </c>
      <c r="K78" s="66">
        <f t="shared" si="19"/>
        <v>18.461538461538463</v>
      </c>
    </row>
    <row r="79" spans="1:12">
      <c r="A79" s="5" t="s">
        <v>1091</v>
      </c>
      <c r="B79">
        <v>440</v>
      </c>
      <c r="C79">
        <v>1</v>
      </c>
      <c r="D79">
        <v>5</v>
      </c>
      <c r="E79">
        <v>12</v>
      </c>
      <c r="F79">
        <v>340</v>
      </c>
      <c r="H79" s="66">
        <f t="shared" si="16"/>
        <v>1.1363636363636362</v>
      </c>
      <c r="I79" s="66">
        <f t="shared" si="17"/>
        <v>5.6818181818181817</v>
      </c>
      <c r="J79" s="66">
        <f t="shared" si="18"/>
        <v>386.36363636363637</v>
      </c>
      <c r="K79" s="66">
        <f t="shared" si="19"/>
        <v>24.545454545454547</v>
      </c>
    </row>
    <row r="80" spans="1:12">
      <c r="A80" s="5" t="s">
        <v>1092</v>
      </c>
      <c r="B80">
        <v>350</v>
      </c>
      <c r="C80">
        <v>1</v>
      </c>
      <c r="D80">
        <v>3</v>
      </c>
      <c r="E80">
        <v>12</v>
      </c>
      <c r="F80">
        <v>160</v>
      </c>
      <c r="H80" s="66">
        <f t="shared" si="16"/>
        <v>1.4285714285714286</v>
      </c>
      <c r="I80" s="66">
        <f t="shared" si="17"/>
        <v>4.2857142857142856</v>
      </c>
      <c r="J80" s="66">
        <f t="shared" si="18"/>
        <v>228.57142857142856</v>
      </c>
      <c r="K80" s="66">
        <f t="shared" si="19"/>
        <v>30.857142857142854</v>
      </c>
    </row>
    <row r="81" spans="1:33" ht="15" thickBot="1">
      <c r="A81" s="5" t="s">
        <v>1093</v>
      </c>
      <c r="B81">
        <v>420</v>
      </c>
      <c r="C81">
        <v>1</v>
      </c>
      <c r="D81">
        <v>4</v>
      </c>
      <c r="E81">
        <v>12</v>
      </c>
      <c r="F81">
        <v>150</v>
      </c>
      <c r="H81" s="66">
        <f t="shared" si="16"/>
        <v>1.1904761904761907</v>
      </c>
      <c r="I81" s="66">
        <f t="shared" si="17"/>
        <v>4.7619047619047628</v>
      </c>
      <c r="J81" s="66">
        <f t="shared" si="18"/>
        <v>178.57142857142858</v>
      </c>
      <c r="K81" s="66">
        <f t="shared" si="19"/>
        <v>25.714285714285712</v>
      </c>
    </row>
    <row r="82" spans="1:33" ht="15" thickBot="1">
      <c r="A82" s="8" t="s">
        <v>1094</v>
      </c>
      <c r="H82" s="66"/>
      <c r="I82" s="66"/>
      <c r="J82" s="66"/>
      <c r="K82" s="66"/>
    </row>
    <row r="83" spans="1:33">
      <c r="A83" s="5" t="s">
        <v>1095</v>
      </c>
      <c r="B83">
        <v>470</v>
      </c>
      <c r="C83">
        <v>1</v>
      </c>
      <c r="D83">
        <v>6</v>
      </c>
      <c r="E83">
        <v>9</v>
      </c>
      <c r="F83">
        <v>320</v>
      </c>
      <c r="H83" s="66">
        <f t="shared" si="16"/>
        <v>1.0638297872340425</v>
      </c>
      <c r="I83" s="66">
        <f t="shared" si="17"/>
        <v>6.3829787234042552</v>
      </c>
      <c r="J83" s="66">
        <f t="shared" si="18"/>
        <v>340.42553191489361</v>
      </c>
      <c r="K83" s="66">
        <f t="shared" si="19"/>
        <v>17.23404255319149</v>
      </c>
      <c r="L83">
        <v>345</v>
      </c>
    </row>
    <row r="84" spans="1:33" ht="15" thickBot="1">
      <c r="A84" s="5" t="s">
        <v>1096</v>
      </c>
      <c r="B84">
        <v>220</v>
      </c>
      <c r="C84">
        <v>1</v>
      </c>
      <c r="D84">
        <v>3</v>
      </c>
      <c r="E84">
        <v>4.5</v>
      </c>
      <c r="F84">
        <v>250</v>
      </c>
      <c r="H84" s="66">
        <f t="shared" si="16"/>
        <v>2.2727272727272725</v>
      </c>
      <c r="I84" s="66">
        <f t="shared" si="17"/>
        <v>6.8181818181818175</v>
      </c>
      <c r="J84" s="66">
        <f t="shared" si="18"/>
        <v>568.18181818181824</v>
      </c>
      <c r="K84" s="66">
        <f t="shared" si="19"/>
        <v>18.409090909090907</v>
      </c>
    </row>
    <row r="85" spans="1:33" ht="15" thickBot="1">
      <c r="A85" s="8" t="s">
        <v>1097</v>
      </c>
      <c r="H85" s="66"/>
      <c r="I85" s="66"/>
      <c r="J85" s="66"/>
      <c r="K85" s="66"/>
    </row>
    <row r="86" spans="1:33">
      <c r="A86" s="5" t="s">
        <v>1098</v>
      </c>
      <c r="B86">
        <v>320</v>
      </c>
      <c r="C86">
        <v>2</v>
      </c>
      <c r="D86">
        <v>4</v>
      </c>
      <c r="E86">
        <v>4</v>
      </c>
      <c r="F86">
        <v>200</v>
      </c>
      <c r="H86" s="66">
        <f t="shared" si="16"/>
        <v>3.125</v>
      </c>
      <c r="I86" s="66">
        <f t="shared" si="17"/>
        <v>6.25</v>
      </c>
      <c r="J86" s="66">
        <f t="shared" si="18"/>
        <v>312.5</v>
      </c>
      <c r="K86" s="66">
        <f t="shared" si="19"/>
        <v>11.25</v>
      </c>
    </row>
    <row r="87" spans="1:33">
      <c r="A87" s="5" t="s">
        <v>1099</v>
      </c>
      <c r="B87">
        <v>220</v>
      </c>
      <c r="C87">
        <v>1</v>
      </c>
      <c r="D87">
        <v>3</v>
      </c>
      <c r="E87">
        <v>1.5</v>
      </c>
      <c r="F87">
        <v>240</v>
      </c>
      <c r="H87" s="66">
        <f t="shared" si="16"/>
        <v>2.2727272727272725</v>
      </c>
      <c r="I87" s="66">
        <f t="shared" si="17"/>
        <v>6.8181818181818175</v>
      </c>
      <c r="J87" s="66">
        <f t="shared" si="18"/>
        <v>545.45454545454538</v>
      </c>
      <c r="K87" s="66">
        <f t="shared" si="19"/>
        <v>6.1363636363636367</v>
      </c>
      <c r="L87">
        <v>398.6</v>
      </c>
    </row>
    <row r="88" spans="1:33">
      <c r="A88" s="5" t="s">
        <v>1100</v>
      </c>
      <c r="B88">
        <v>480</v>
      </c>
      <c r="C88">
        <v>3</v>
      </c>
      <c r="D88">
        <v>7</v>
      </c>
      <c r="E88">
        <v>3</v>
      </c>
      <c r="F88">
        <v>360</v>
      </c>
      <c r="H88" s="66">
        <f t="shared" si="16"/>
        <v>3.125</v>
      </c>
      <c r="I88" s="66">
        <f t="shared" si="17"/>
        <v>7.291666666666667</v>
      </c>
      <c r="J88" s="66">
        <f t="shared" si="18"/>
        <v>375</v>
      </c>
      <c r="K88" s="66">
        <f t="shared" si="19"/>
        <v>5.625</v>
      </c>
    </row>
    <row r="89" spans="1:33">
      <c r="A89" s="5" t="s">
        <v>1101</v>
      </c>
      <c r="B89">
        <v>290</v>
      </c>
      <c r="C89">
        <v>1</v>
      </c>
      <c r="D89">
        <v>3</v>
      </c>
      <c r="E89">
        <v>2</v>
      </c>
      <c r="F89">
        <v>240</v>
      </c>
      <c r="H89" s="66">
        <f t="shared" si="16"/>
        <v>1.7241379310344827</v>
      </c>
      <c r="I89" s="66">
        <f t="shared" si="17"/>
        <v>5.1724137931034484</v>
      </c>
      <c r="J89" s="66">
        <f t="shared" si="18"/>
        <v>413.79310344827587</v>
      </c>
      <c r="K89" s="66">
        <f t="shared" si="19"/>
        <v>6.2068965517241379</v>
      </c>
    </row>
    <row r="90" spans="1:33">
      <c r="A90" s="5" t="s">
        <v>1102</v>
      </c>
      <c r="B90">
        <v>590</v>
      </c>
      <c r="C90">
        <v>2</v>
      </c>
      <c r="D90">
        <v>7</v>
      </c>
      <c r="E90">
        <v>4</v>
      </c>
      <c r="F90">
        <v>480</v>
      </c>
      <c r="H90" s="66">
        <f t="shared" ref="H90:H153" si="25">C90/B90*500</f>
        <v>1.6949152542372881</v>
      </c>
      <c r="I90" s="66">
        <f t="shared" ref="I90:I153" si="26">D90/B90*500</f>
        <v>5.9322033898305087</v>
      </c>
      <c r="J90" s="66">
        <f t="shared" ref="J90:J153" si="27">F90/B90*500</f>
        <v>406.77966101694921</v>
      </c>
      <c r="K90" s="66">
        <f t="shared" ref="K90:K153" si="28">(E90*9)/B90*100</f>
        <v>6.1016949152542379</v>
      </c>
    </row>
    <row r="91" spans="1:33">
      <c r="A91" s="5" t="s">
        <v>1103</v>
      </c>
      <c r="B91">
        <v>450</v>
      </c>
      <c r="C91">
        <v>2</v>
      </c>
      <c r="D91">
        <v>7</v>
      </c>
      <c r="E91">
        <v>3</v>
      </c>
      <c r="F91">
        <v>340</v>
      </c>
      <c r="H91" s="66">
        <f t="shared" si="25"/>
        <v>2.2222222222222223</v>
      </c>
      <c r="I91" s="66">
        <f t="shared" si="26"/>
        <v>7.7777777777777777</v>
      </c>
      <c r="J91" s="66">
        <f t="shared" si="27"/>
        <v>377.77777777777777</v>
      </c>
      <c r="K91" s="66">
        <f t="shared" si="28"/>
        <v>6</v>
      </c>
    </row>
    <row r="92" spans="1:33" ht="15" thickBot="1">
      <c r="A92" s="5" t="s">
        <v>1104</v>
      </c>
      <c r="B92">
        <v>440</v>
      </c>
      <c r="C92">
        <v>2</v>
      </c>
      <c r="D92">
        <v>6</v>
      </c>
      <c r="E92">
        <v>3</v>
      </c>
      <c r="F92">
        <v>330</v>
      </c>
      <c r="H92" s="66">
        <f t="shared" si="25"/>
        <v>2.2727272727272725</v>
      </c>
      <c r="I92" s="66">
        <f t="shared" si="26"/>
        <v>6.8181818181818175</v>
      </c>
      <c r="J92" s="66">
        <f t="shared" si="27"/>
        <v>375</v>
      </c>
      <c r="K92" s="66">
        <f t="shared" si="28"/>
        <v>6.1363636363636367</v>
      </c>
    </row>
    <row r="93" spans="1:33" ht="15" thickBot="1">
      <c r="A93" s="8" t="s">
        <v>1105</v>
      </c>
      <c r="H93" s="66"/>
      <c r="I93" s="66"/>
      <c r="J93" s="66"/>
      <c r="K93" s="66"/>
      <c r="U93" t="s">
        <v>3718</v>
      </c>
    </row>
    <row r="94" spans="1:33">
      <c r="A94" s="5" t="s">
        <v>1106</v>
      </c>
      <c r="B94">
        <v>610</v>
      </c>
      <c r="C94">
        <v>2</v>
      </c>
      <c r="D94">
        <v>10</v>
      </c>
      <c r="E94">
        <v>18</v>
      </c>
      <c r="F94">
        <v>250</v>
      </c>
      <c r="H94" s="66">
        <f t="shared" si="25"/>
        <v>1.639344262295082</v>
      </c>
      <c r="I94" s="66">
        <f t="shared" si="26"/>
        <v>8.1967213114754109</v>
      </c>
      <c r="J94" s="66">
        <f t="shared" si="27"/>
        <v>204.91803278688525</v>
      </c>
      <c r="K94" s="66">
        <f t="shared" si="28"/>
        <v>26.557377049180324</v>
      </c>
      <c r="AG94" t="s">
        <v>3721</v>
      </c>
    </row>
    <row r="95" spans="1:33">
      <c r="A95" s="5" t="s">
        <v>1107</v>
      </c>
      <c r="B95">
        <v>550</v>
      </c>
      <c r="C95">
        <v>3</v>
      </c>
      <c r="D95">
        <v>9</v>
      </c>
      <c r="E95">
        <v>13</v>
      </c>
      <c r="F95">
        <v>810</v>
      </c>
      <c r="H95" s="66">
        <f t="shared" si="25"/>
        <v>2.7272727272727275</v>
      </c>
      <c r="I95" s="66">
        <f t="shared" si="26"/>
        <v>8.1818181818181817</v>
      </c>
      <c r="J95" s="66">
        <f t="shared" si="27"/>
        <v>736.36363636363637</v>
      </c>
      <c r="K95" s="66">
        <f t="shared" si="28"/>
        <v>21.272727272727273</v>
      </c>
      <c r="L95">
        <v>362.9</v>
      </c>
    </row>
    <row r="96" spans="1:33">
      <c r="A96" s="5" t="s">
        <v>1108</v>
      </c>
      <c r="B96">
        <v>180</v>
      </c>
      <c r="C96">
        <v>1</v>
      </c>
      <c r="D96">
        <v>3</v>
      </c>
      <c r="E96">
        <v>4.5</v>
      </c>
      <c r="F96">
        <v>270</v>
      </c>
      <c r="H96" s="66">
        <f t="shared" si="25"/>
        <v>2.7777777777777777</v>
      </c>
      <c r="I96" s="66">
        <f t="shared" si="26"/>
        <v>8.3333333333333339</v>
      </c>
      <c r="J96" s="66">
        <f t="shared" si="27"/>
        <v>750</v>
      </c>
      <c r="K96" s="66">
        <f t="shared" si="28"/>
        <v>22.5</v>
      </c>
    </row>
    <row r="97" spans="1:12">
      <c r="A97" s="5" t="s">
        <v>1109</v>
      </c>
      <c r="B97">
        <v>430</v>
      </c>
      <c r="C97">
        <v>1</v>
      </c>
      <c r="D97">
        <v>6</v>
      </c>
      <c r="E97">
        <v>12</v>
      </c>
      <c r="F97">
        <v>780</v>
      </c>
      <c r="H97" s="66">
        <f t="shared" si="25"/>
        <v>1.1627906976744187</v>
      </c>
      <c r="I97" s="66">
        <f t="shared" si="26"/>
        <v>6.9767441860465116</v>
      </c>
      <c r="J97" s="66">
        <f t="shared" si="27"/>
        <v>906.9767441860464</v>
      </c>
      <c r="K97" s="66">
        <f t="shared" si="28"/>
        <v>25.116279069767444</v>
      </c>
    </row>
    <row r="98" spans="1:12">
      <c r="A98" s="5" t="s">
        <v>1110</v>
      </c>
      <c r="B98">
        <v>140</v>
      </c>
      <c r="C98">
        <v>0</v>
      </c>
      <c r="D98">
        <v>2</v>
      </c>
      <c r="E98">
        <v>4</v>
      </c>
      <c r="F98">
        <v>260</v>
      </c>
      <c r="H98" s="66">
        <f t="shared" si="25"/>
        <v>0</v>
      </c>
      <c r="I98" s="66">
        <f t="shared" si="26"/>
        <v>7.1428571428571423</v>
      </c>
      <c r="J98" s="66">
        <f t="shared" si="27"/>
        <v>928.57142857142856</v>
      </c>
      <c r="K98" s="66">
        <f t="shared" si="28"/>
        <v>25.714285714285712</v>
      </c>
    </row>
    <row r="99" spans="1:12">
      <c r="A99" s="5" t="s">
        <v>1111</v>
      </c>
      <c r="B99">
        <v>470</v>
      </c>
      <c r="C99">
        <v>2</v>
      </c>
      <c r="D99">
        <v>8</v>
      </c>
      <c r="E99">
        <v>12</v>
      </c>
      <c r="F99">
        <v>900</v>
      </c>
      <c r="H99" s="66">
        <f t="shared" si="25"/>
        <v>2.1276595744680851</v>
      </c>
      <c r="I99" s="66">
        <f t="shared" si="26"/>
        <v>8.5106382978723403</v>
      </c>
      <c r="J99" s="66">
        <f t="shared" si="27"/>
        <v>957.44680851063833</v>
      </c>
      <c r="K99" s="66">
        <f t="shared" si="28"/>
        <v>22.978723404255319</v>
      </c>
    </row>
    <row r="100" spans="1:12" ht="15" thickBot="1">
      <c r="A100" s="5" t="s">
        <v>1112</v>
      </c>
      <c r="B100">
        <v>160</v>
      </c>
      <c r="C100">
        <v>1</v>
      </c>
      <c r="D100">
        <v>3</v>
      </c>
      <c r="E100">
        <v>4</v>
      </c>
      <c r="F100">
        <v>300</v>
      </c>
      <c r="H100" s="66">
        <f t="shared" si="25"/>
        <v>3.125</v>
      </c>
      <c r="I100" s="66">
        <f t="shared" si="26"/>
        <v>9.375</v>
      </c>
      <c r="J100" s="66">
        <f t="shared" si="27"/>
        <v>937.5</v>
      </c>
      <c r="K100" s="66">
        <f t="shared" si="28"/>
        <v>22.5</v>
      </c>
    </row>
    <row r="101" spans="1:12" ht="15" thickBot="1">
      <c r="A101" s="8" t="s">
        <v>1113</v>
      </c>
      <c r="H101" s="66"/>
      <c r="I101" s="66"/>
      <c r="J101" s="66"/>
      <c r="K101" s="66"/>
    </row>
    <row r="102" spans="1:12">
      <c r="A102" s="5" t="s">
        <v>1114</v>
      </c>
      <c r="B102">
        <v>550</v>
      </c>
      <c r="C102">
        <v>3</v>
      </c>
      <c r="D102">
        <v>10</v>
      </c>
      <c r="E102">
        <v>12</v>
      </c>
      <c r="F102">
        <v>360</v>
      </c>
      <c r="H102" s="66">
        <f t="shared" si="25"/>
        <v>2.7272727272727275</v>
      </c>
      <c r="I102" s="66">
        <f t="shared" si="26"/>
        <v>9.0909090909090899</v>
      </c>
      <c r="J102" s="66">
        <f t="shared" si="27"/>
        <v>327.27272727272725</v>
      </c>
      <c r="K102" s="66">
        <f t="shared" si="28"/>
        <v>19.636363636363637</v>
      </c>
      <c r="L102">
        <v>417.5</v>
      </c>
    </row>
    <row r="103" spans="1:12">
      <c r="A103" s="5" t="s">
        <v>1115</v>
      </c>
      <c r="B103">
        <v>300</v>
      </c>
      <c r="C103">
        <v>1</v>
      </c>
      <c r="D103">
        <v>6</v>
      </c>
      <c r="E103">
        <v>10</v>
      </c>
      <c r="F103">
        <v>220</v>
      </c>
      <c r="H103" s="66">
        <f t="shared" si="25"/>
        <v>1.6666666666666667</v>
      </c>
      <c r="I103" s="66">
        <f t="shared" si="26"/>
        <v>10</v>
      </c>
      <c r="J103" s="66">
        <f t="shared" si="27"/>
        <v>366.66666666666663</v>
      </c>
      <c r="K103" s="66">
        <f t="shared" si="28"/>
        <v>30</v>
      </c>
    </row>
    <row r="104" spans="1:12">
      <c r="A104" s="5" t="s">
        <v>1116</v>
      </c>
      <c r="B104">
        <v>230</v>
      </c>
      <c r="C104">
        <v>1</v>
      </c>
      <c r="D104">
        <v>3</v>
      </c>
      <c r="E104">
        <v>6</v>
      </c>
      <c r="F104">
        <v>160</v>
      </c>
      <c r="H104" s="66">
        <f t="shared" si="25"/>
        <v>2.1739130434782608</v>
      </c>
      <c r="I104" s="66">
        <f t="shared" si="26"/>
        <v>6.5217391304347823</v>
      </c>
      <c r="J104" s="66">
        <f t="shared" si="27"/>
        <v>347.82608695652175</v>
      </c>
      <c r="K104" s="66">
        <f t="shared" si="28"/>
        <v>23.478260869565219</v>
      </c>
    </row>
    <row r="105" spans="1:12" ht="15" thickBot="1">
      <c r="A105" s="5" t="s">
        <v>1117</v>
      </c>
      <c r="B105">
        <v>590</v>
      </c>
      <c r="C105">
        <v>3</v>
      </c>
      <c r="D105">
        <v>8</v>
      </c>
      <c r="E105">
        <v>8</v>
      </c>
      <c r="F105">
        <v>710</v>
      </c>
      <c r="H105" s="66">
        <f t="shared" si="25"/>
        <v>2.5423728813559321</v>
      </c>
      <c r="I105" s="66">
        <f t="shared" si="26"/>
        <v>6.7796610169491522</v>
      </c>
      <c r="J105" s="66">
        <f t="shared" si="27"/>
        <v>601.69491525423723</v>
      </c>
      <c r="K105" s="66">
        <f t="shared" si="28"/>
        <v>12.203389830508476</v>
      </c>
    </row>
    <row r="106" spans="1:12" ht="15" thickBot="1">
      <c r="A106" s="8" t="s">
        <v>1118</v>
      </c>
      <c r="H106" s="66"/>
      <c r="I106" s="66"/>
      <c r="J106" s="66"/>
      <c r="K106" s="66"/>
    </row>
    <row r="107" spans="1:12">
      <c r="A107" s="5" t="s">
        <v>1119</v>
      </c>
      <c r="B107">
        <v>630</v>
      </c>
      <c r="C107">
        <v>4</v>
      </c>
      <c r="D107">
        <v>13</v>
      </c>
      <c r="E107">
        <v>14</v>
      </c>
      <c r="F107">
        <v>490</v>
      </c>
      <c r="H107" s="66">
        <f t="shared" si="25"/>
        <v>3.1746031746031744</v>
      </c>
      <c r="I107" s="66">
        <f t="shared" si="26"/>
        <v>10.317460317460318</v>
      </c>
      <c r="J107" s="66">
        <f t="shared" si="27"/>
        <v>388.88888888888891</v>
      </c>
      <c r="K107" s="66">
        <f t="shared" si="28"/>
        <v>20</v>
      </c>
      <c r="L107">
        <v>673.3</v>
      </c>
    </row>
    <row r="108" spans="1:12">
      <c r="A108" s="5" t="s">
        <v>1120</v>
      </c>
      <c r="B108">
        <v>650</v>
      </c>
      <c r="C108">
        <v>3</v>
      </c>
      <c r="D108">
        <v>12</v>
      </c>
      <c r="E108">
        <v>5</v>
      </c>
      <c r="F108">
        <v>410</v>
      </c>
      <c r="H108" s="66">
        <f t="shared" si="25"/>
        <v>2.3076923076923079</v>
      </c>
      <c r="I108" s="66">
        <f t="shared" si="26"/>
        <v>9.2307692307692317</v>
      </c>
      <c r="J108" s="66">
        <f t="shared" si="27"/>
        <v>315.38461538461536</v>
      </c>
      <c r="K108" s="66">
        <f t="shared" si="28"/>
        <v>6.9230769230769234</v>
      </c>
    </row>
    <row r="109" spans="1:12" ht="15" thickBot="1">
      <c r="A109" s="5" t="s">
        <v>1121</v>
      </c>
      <c r="B109">
        <v>740</v>
      </c>
      <c r="C109">
        <v>5</v>
      </c>
      <c r="D109">
        <v>11</v>
      </c>
      <c r="E109">
        <v>13</v>
      </c>
      <c r="F109">
        <v>310</v>
      </c>
      <c r="H109" s="66">
        <f t="shared" si="25"/>
        <v>3.3783783783783785</v>
      </c>
      <c r="I109" s="66">
        <f t="shared" si="26"/>
        <v>7.4324324324324325</v>
      </c>
      <c r="J109" s="66">
        <f t="shared" si="27"/>
        <v>209.45945945945945</v>
      </c>
      <c r="K109" s="66">
        <f t="shared" si="28"/>
        <v>15.810810810810811</v>
      </c>
    </row>
    <row r="110" spans="1:12" ht="15" thickBot="1">
      <c r="A110" s="8" t="s">
        <v>1122</v>
      </c>
      <c r="H110" s="66"/>
      <c r="I110" s="66"/>
      <c r="J110" s="66"/>
      <c r="K110" s="66"/>
    </row>
    <row r="111" spans="1:12">
      <c r="A111" s="5" t="s">
        <v>1123</v>
      </c>
      <c r="B111">
        <v>480</v>
      </c>
      <c r="C111">
        <v>2</v>
      </c>
      <c r="D111">
        <v>16</v>
      </c>
      <c r="E111">
        <v>15</v>
      </c>
      <c r="F111">
        <v>690</v>
      </c>
      <c r="H111" s="66">
        <f t="shared" si="25"/>
        <v>2.0833333333333335</v>
      </c>
      <c r="I111" s="66">
        <f t="shared" si="26"/>
        <v>16.666666666666668</v>
      </c>
      <c r="J111" s="66">
        <f t="shared" si="27"/>
        <v>718.75</v>
      </c>
      <c r="K111" s="66">
        <f t="shared" si="28"/>
        <v>28.125</v>
      </c>
      <c r="L111">
        <v>520</v>
      </c>
    </row>
    <row r="112" spans="1:12">
      <c r="A112" s="5" t="s">
        <v>1124</v>
      </c>
      <c r="B112">
        <v>490</v>
      </c>
      <c r="C112">
        <v>2</v>
      </c>
      <c r="D112">
        <v>20</v>
      </c>
      <c r="E112">
        <v>16</v>
      </c>
      <c r="F112">
        <v>730</v>
      </c>
      <c r="H112" s="66">
        <f t="shared" si="25"/>
        <v>2.0408163265306123</v>
      </c>
      <c r="I112" s="66">
        <f t="shared" si="26"/>
        <v>20.408163265306122</v>
      </c>
      <c r="J112" s="66">
        <f t="shared" si="27"/>
        <v>744.89795918367349</v>
      </c>
      <c r="K112" s="66">
        <f t="shared" si="28"/>
        <v>29.387755102040821</v>
      </c>
    </row>
    <row r="113" spans="1:12">
      <c r="A113" s="5" t="s">
        <v>1125</v>
      </c>
      <c r="B113">
        <v>540</v>
      </c>
      <c r="C113">
        <v>2</v>
      </c>
      <c r="D113">
        <v>19</v>
      </c>
      <c r="E113">
        <v>19</v>
      </c>
      <c r="F113">
        <v>910</v>
      </c>
      <c r="H113" s="66">
        <f t="shared" si="25"/>
        <v>1.8518518518518519</v>
      </c>
      <c r="I113" s="66">
        <f t="shared" si="26"/>
        <v>17.592592592592595</v>
      </c>
      <c r="J113" s="66">
        <f t="shared" si="27"/>
        <v>842.59259259259261</v>
      </c>
      <c r="K113" s="66">
        <f t="shared" si="28"/>
        <v>31.666666666666664</v>
      </c>
    </row>
    <row r="114" spans="1:12" ht="15" thickBot="1">
      <c r="A114" s="5" t="s">
        <v>1126</v>
      </c>
      <c r="B114">
        <v>570</v>
      </c>
      <c r="C114">
        <v>2</v>
      </c>
      <c r="D114">
        <v>23</v>
      </c>
      <c r="E114">
        <v>20</v>
      </c>
      <c r="F114">
        <v>930</v>
      </c>
      <c r="H114" s="66">
        <f t="shared" si="25"/>
        <v>1.7543859649122808</v>
      </c>
      <c r="I114" s="66">
        <f t="shared" si="26"/>
        <v>20.17543859649123</v>
      </c>
      <c r="J114" s="66">
        <f t="shared" si="27"/>
        <v>815.78947368421052</v>
      </c>
      <c r="K114" s="66">
        <f t="shared" si="28"/>
        <v>31.578947368421051</v>
      </c>
    </row>
    <row r="115" spans="1:12" ht="15" thickBot="1">
      <c r="A115" s="8" t="s">
        <v>1127</v>
      </c>
      <c r="H115" s="66"/>
      <c r="I115" s="66"/>
      <c r="J115" s="66"/>
      <c r="K115" s="66"/>
    </row>
    <row r="116" spans="1:12">
      <c r="A116" s="5" t="s">
        <v>1128</v>
      </c>
      <c r="B116">
        <v>510</v>
      </c>
      <c r="C116">
        <v>2</v>
      </c>
      <c r="D116">
        <v>20</v>
      </c>
      <c r="E116">
        <v>10</v>
      </c>
      <c r="F116">
        <v>1170</v>
      </c>
      <c r="H116" s="66">
        <f t="shared" si="25"/>
        <v>1.9607843137254901</v>
      </c>
      <c r="I116" s="66">
        <f t="shared" si="26"/>
        <v>19.607843137254903</v>
      </c>
      <c r="J116" s="66">
        <f t="shared" si="27"/>
        <v>1147.0588235294117</v>
      </c>
      <c r="K116" s="66">
        <f t="shared" si="28"/>
        <v>17.647058823529413</v>
      </c>
    </row>
    <row r="117" spans="1:12">
      <c r="A117" s="5" t="s">
        <v>1129</v>
      </c>
      <c r="B117">
        <v>390</v>
      </c>
      <c r="C117">
        <v>2</v>
      </c>
      <c r="D117">
        <v>19</v>
      </c>
      <c r="E117">
        <v>7</v>
      </c>
      <c r="F117">
        <v>710</v>
      </c>
      <c r="H117" s="66">
        <f t="shared" si="25"/>
        <v>2.5641025641025643</v>
      </c>
      <c r="I117" s="66">
        <f t="shared" si="26"/>
        <v>24.358974358974358</v>
      </c>
      <c r="J117" s="66">
        <f t="shared" si="27"/>
        <v>910.25641025641028</v>
      </c>
      <c r="K117" s="66">
        <f t="shared" si="28"/>
        <v>16.153846153846153</v>
      </c>
      <c r="L117">
        <v>534.29999999999995</v>
      </c>
    </row>
    <row r="118" spans="1:12">
      <c r="A118" s="5" t="s">
        <v>1130</v>
      </c>
      <c r="B118">
        <v>550</v>
      </c>
      <c r="C118">
        <v>2</v>
      </c>
      <c r="D118">
        <v>27</v>
      </c>
      <c r="E118">
        <v>12</v>
      </c>
      <c r="F118">
        <v>1040</v>
      </c>
      <c r="H118" s="66">
        <f t="shared" si="25"/>
        <v>1.8181818181818181</v>
      </c>
      <c r="I118" s="66">
        <f t="shared" si="26"/>
        <v>24.545454545454543</v>
      </c>
      <c r="J118" s="66">
        <f t="shared" si="27"/>
        <v>945.45454545454538</v>
      </c>
      <c r="K118" s="66">
        <f t="shared" si="28"/>
        <v>19.636363636363637</v>
      </c>
    </row>
    <row r="119" spans="1:12">
      <c r="A119" s="5" t="s">
        <v>1131</v>
      </c>
      <c r="B119">
        <v>340</v>
      </c>
      <c r="C119">
        <v>4</v>
      </c>
      <c r="D119">
        <v>23</v>
      </c>
      <c r="E119">
        <v>7</v>
      </c>
      <c r="F119">
        <v>820</v>
      </c>
      <c r="H119" s="66">
        <f t="shared" si="25"/>
        <v>5.8823529411764701</v>
      </c>
      <c r="I119" s="66">
        <f t="shared" si="26"/>
        <v>33.823529411764703</v>
      </c>
      <c r="J119" s="66">
        <f t="shared" si="27"/>
        <v>1205.8823529411764</v>
      </c>
      <c r="K119" s="66">
        <f t="shared" si="28"/>
        <v>18.529411764705884</v>
      </c>
    </row>
    <row r="120" spans="1:12">
      <c r="A120" s="5" t="s">
        <v>1132</v>
      </c>
      <c r="B120">
        <v>610</v>
      </c>
      <c r="C120">
        <v>2</v>
      </c>
      <c r="D120">
        <v>34</v>
      </c>
      <c r="E120">
        <v>13</v>
      </c>
      <c r="F120">
        <v>1350</v>
      </c>
      <c r="H120" s="66">
        <f t="shared" si="25"/>
        <v>1.639344262295082</v>
      </c>
      <c r="I120" s="66">
        <f t="shared" si="26"/>
        <v>27.868852459016395</v>
      </c>
      <c r="J120" s="66">
        <f t="shared" si="27"/>
        <v>1106.5573770491803</v>
      </c>
      <c r="K120" s="66">
        <f t="shared" si="28"/>
        <v>19.180327868852459</v>
      </c>
    </row>
    <row r="121" spans="1:12">
      <c r="A121" s="5" t="s">
        <v>1133</v>
      </c>
      <c r="B121">
        <v>490</v>
      </c>
      <c r="C121">
        <v>2</v>
      </c>
      <c r="D121">
        <v>24</v>
      </c>
      <c r="E121">
        <v>10</v>
      </c>
      <c r="F121">
        <v>900</v>
      </c>
      <c r="H121" s="66">
        <f t="shared" si="25"/>
        <v>2.0408163265306123</v>
      </c>
      <c r="I121" s="66">
        <f t="shared" si="26"/>
        <v>24.489795918367346</v>
      </c>
      <c r="J121" s="66">
        <f t="shared" si="27"/>
        <v>918.36734693877554</v>
      </c>
      <c r="K121" s="66">
        <f t="shared" si="28"/>
        <v>18.367346938775512</v>
      </c>
    </row>
    <row r="122" spans="1:12">
      <c r="A122" s="5" t="s">
        <v>1134</v>
      </c>
      <c r="B122">
        <v>650</v>
      </c>
      <c r="C122">
        <v>2</v>
      </c>
      <c r="D122">
        <v>32</v>
      </c>
      <c r="E122">
        <v>15</v>
      </c>
      <c r="F122">
        <v>1230</v>
      </c>
      <c r="H122" s="66">
        <f t="shared" si="25"/>
        <v>1.5384615384615385</v>
      </c>
      <c r="I122" s="66">
        <f t="shared" si="26"/>
        <v>24.615384615384617</v>
      </c>
      <c r="J122" s="66">
        <f t="shared" si="27"/>
        <v>946.15384615384608</v>
      </c>
      <c r="K122" s="66">
        <f t="shared" si="28"/>
        <v>20.76923076923077</v>
      </c>
    </row>
    <row r="123" spans="1:12">
      <c r="A123" s="5" t="s">
        <v>1135</v>
      </c>
      <c r="B123">
        <v>670</v>
      </c>
      <c r="C123">
        <v>2</v>
      </c>
      <c r="D123">
        <v>29</v>
      </c>
      <c r="E123">
        <v>14</v>
      </c>
      <c r="F123">
        <v>1280</v>
      </c>
      <c r="H123" s="66">
        <f t="shared" si="25"/>
        <v>1.4925373134328359</v>
      </c>
      <c r="I123" s="66">
        <f t="shared" si="26"/>
        <v>21.64179104477612</v>
      </c>
      <c r="J123" s="66">
        <f t="shared" si="27"/>
        <v>955.22388059701495</v>
      </c>
      <c r="K123" s="66">
        <f t="shared" si="28"/>
        <v>18.805970149253731</v>
      </c>
    </row>
    <row r="124" spans="1:12">
      <c r="A124" s="5" t="s">
        <v>1136</v>
      </c>
      <c r="B124">
        <v>590</v>
      </c>
      <c r="C124">
        <v>2</v>
      </c>
      <c r="D124">
        <v>33</v>
      </c>
      <c r="E124">
        <v>11</v>
      </c>
      <c r="F124">
        <v>1530</v>
      </c>
      <c r="H124" s="66">
        <f t="shared" si="25"/>
        <v>1.6949152542372881</v>
      </c>
      <c r="I124" s="66">
        <f t="shared" si="26"/>
        <v>27.966101694915253</v>
      </c>
      <c r="J124" s="66">
        <f t="shared" si="27"/>
        <v>1296.6101694915255</v>
      </c>
      <c r="K124" s="66">
        <f t="shared" si="28"/>
        <v>16.779661016949152</v>
      </c>
    </row>
    <row r="125" spans="1:12">
      <c r="A125" s="5" t="s">
        <v>1137</v>
      </c>
      <c r="B125">
        <v>500</v>
      </c>
      <c r="C125">
        <v>2</v>
      </c>
      <c r="D125">
        <v>28</v>
      </c>
      <c r="E125">
        <v>8</v>
      </c>
      <c r="F125">
        <v>1280</v>
      </c>
      <c r="H125" s="66">
        <f t="shared" si="25"/>
        <v>2</v>
      </c>
      <c r="I125" s="66">
        <f t="shared" si="26"/>
        <v>28</v>
      </c>
      <c r="J125" s="66">
        <f t="shared" si="27"/>
        <v>1280</v>
      </c>
      <c r="K125" s="66">
        <f t="shared" si="28"/>
        <v>14.399999999999999</v>
      </c>
    </row>
    <row r="126" spans="1:12">
      <c r="A126" s="5" t="s">
        <v>1138</v>
      </c>
      <c r="B126">
        <v>470</v>
      </c>
      <c r="C126">
        <v>2</v>
      </c>
      <c r="D126">
        <v>23</v>
      </c>
      <c r="E126">
        <v>8</v>
      </c>
      <c r="F126">
        <v>1080</v>
      </c>
      <c r="H126" s="66">
        <f t="shared" si="25"/>
        <v>2.1276595744680851</v>
      </c>
      <c r="I126" s="66">
        <f t="shared" si="26"/>
        <v>24.468085106382979</v>
      </c>
      <c r="J126" s="66">
        <f t="shared" si="27"/>
        <v>1148.936170212766</v>
      </c>
      <c r="K126" s="66">
        <f t="shared" si="28"/>
        <v>15.319148936170212</v>
      </c>
    </row>
    <row r="127" spans="1:12">
      <c r="A127" s="5" t="s">
        <v>1139</v>
      </c>
      <c r="B127">
        <v>630</v>
      </c>
      <c r="C127">
        <v>2</v>
      </c>
      <c r="D127">
        <v>32</v>
      </c>
      <c r="E127">
        <v>13</v>
      </c>
      <c r="F127">
        <v>1410</v>
      </c>
      <c r="H127" s="66">
        <f t="shared" si="25"/>
        <v>1.5873015873015872</v>
      </c>
      <c r="I127" s="66">
        <f t="shared" si="26"/>
        <v>25.396825396825395</v>
      </c>
      <c r="J127" s="66">
        <f t="shared" si="27"/>
        <v>1119.047619047619</v>
      </c>
      <c r="K127" s="66">
        <f t="shared" si="28"/>
        <v>18.571428571428573</v>
      </c>
    </row>
    <row r="128" spans="1:12">
      <c r="A128" s="5" t="s">
        <v>1140</v>
      </c>
      <c r="B128">
        <v>410</v>
      </c>
      <c r="C128">
        <v>3</v>
      </c>
      <c r="D128">
        <v>21</v>
      </c>
      <c r="E128">
        <v>6</v>
      </c>
      <c r="F128">
        <v>850</v>
      </c>
      <c r="H128" s="66">
        <f t="shared" si="25"/>
        <v>3.6585365853658538</v>
      </c>
      <c r="I128" s="66">
        <f t="shared" si="26"/>
        <v>25.609756097560975</v>
      </c>
      <c r="J128" s="66">
        <f t="shared" si="27"/>
        <v>1036.5853658536585</v>
      </c>
      <c r="K128" s="66">
        <f t="shared" si="28"/>
        <v>13.170731707317074</v>
      </c>
    </row>
    <row r="129" spans="1:33" ht="15" thickBot="1">
      <c r="A129" s="5" t="s">
        <v>1141</v>
      </c>
      <c r="B129">
        <v>670</v>
      </c>
      <c r="C129">
        <v>5</v>
      </c>
      <c r="D129">
        <v>38</v>
      </c>
      <c r="E129">
        <v>10</v>
      </c>
      <c r="F129">
        <v>990</v>
      </c>
      <c r="H129" s="66">
        <f t="shared" si="25"/>
        <v>3.7313432835820897</v>
      </c>
      <c r="I129" s="66">
        <f t="shared" si="26"/>
        <v>28.358208955223883</v>
      </c>
      <c r="J129" s="66">
        <f t="shared" si="27"/>
        <v>738.80597014925377</v>
      </c>
      <c r="K129" s="66">
        <f t="shared" si="28"/>
        <v>13.432835820895523</v>
      </c>
    </row>
    <row r="130" spans="1:33" ht="15" thickBot="1">
      <c r="A130" s="8" t="s">
        <v>1054</v>
      </c>
      <c r="H130" s="66"/>
      <c r="I130" s="66"/>
      <c r="J130" s="66"/>
      <c r="K130" s="66"/>
    </row>
    <row r="131" spans="1:33">
      <c r="A131" s="5" t="s">
        <v>1055</v>
      </c>
      <c r="B131">
        <v>60</v>
      </c>
      <c r="C131">
        <v>1</v>
      </c>
      <c r="D131">
        <v>1</v>
      </c>
      <c r="E131">
        <v>0</v>
      </c>
      <c r="F131">
        <v>15</v>
      </c>
      <c r="H131" s="66">
        <f t="shared" si="25"/>
        <v>8.3333333333333339</v>
      </c>
      <c r="I131" s="66">
        <f t="shared" si="26"/>
        <v>8.3333333333333339</v>
      </c>
      <c r="J131" s="66">
        <f t="shared" si="27"/>
        <v>125</v>
      </c>
      <c r="K131" s="66">
        <f t="shared" si="28"/>
        <v>0</v>
      </c>
      <c r="L131">
        <v>230</v>
      </c>
    </row>
    <row r="132" spans="1:33">
      <c r="A132" s="5" t="s">
        <v>1056</v>
      </c>
      <c r="B132">
        <v>320</v>
      </c>
      <c r="C132">
        <v>9</v>
      </c>
      <c r="D132">
        <v>6</v>
      </c>
      <c r="E132">
        <v>1.5</v>
      </c>
      <c r="F132">
        <v>160</v>
      </c>
      <c r="H132" s="66">
        <f t="shared" si="25"/>
        <v>14.0625</v>
      </c>
      <c r="I132" s="66">
        <f t="shared" si="26"/>
        <v>9.375</v>
      </c>
      <c r="J132" s="66">
        <f t="shared" si="27"/>
        <v>250</v>
      </c>
      <c r="K132" s="66">
        <f t="shared" si="28"/>
        <v>4.21875</v>
      </c>
    </row>
    <row r="133" spans="1:33" ht="15" thickBot="1">
      <c r="A133" s="5" t="s">
        <v>1057</v>
      </c>
      <c r="B133">
        <v>310</v>
      </c>
      <c r="C133">
        <v>3</v>
      </c>
      <c r="D133">
        <v>9</v>
      </c>
      <c r="E133">
        <v>4</v>
      </c>
      <c r="F133">
        <v>100</v>
      </c>
      <c r="H133" s="66">
        <f t="shared" si="25"/>
        <v>4.838709677419355</v>
      </c>
      <c r="I133" s="66">
        <f t="shared" si="26"/>
        <v>14.516129032258066</v>
      </c>
      <c r="J133" s="66">
        <f t="shared" si="27"/>
        <v>161.29032258064515</v>
      </c>
      <c r="K133" s="66">
        <f t="shared" si="28"/>
        <v>11.612903225806452</v>
      </c>
    </row>
    <row r="134" spans="1:33" ht="15" thickBot="1">
      <c r="A134" s="8" t="s">
        <v>1058</v>
      </c>
      <c r="H134" s="66"/>
      <c r="I134" s="66"/>
      <c r="J134" s="66"/>
      <c r="K134" s="66"/>
    </row>
    <row r="135" spans="1:33">
      <c r="A135" s="5" t="s">
        <v>1059</v>
      </c>
      <c r="B135">
        <v>830</v>
      </c>
      <c r="C135">
        <v>3</v>
      </c>
      <c r="D135">
        <v>53</v>
      </c>
      <c r="E135">
        <v>12</v>
      </c>
      <c r="F135">
        <v>2180</v>
      </c>
      <c r="H135" s="66">
        <f t="shared" si="25"/>
        <v>1.8072289156626506</v>
      </c>
      <c r="I135" s="66">
        <f t="shared" si="26"/>
        <v>31.927710843373493</v>
      </c>
      <c r="J135" s="66">
        <f t="shared" si="27"/>
        <v>1313.2530120481927</v>
      </c>
      <c r="K135" s="66">
        <f t="shared" si="28"/>
        <v>13.012048192771083</v>
      </c>
      <c r="L135">
        <v>623.79999999999995</v>
      </c>
    </row>
    <row r="136" spans="1:33">
      <c r="A136" s="5" t="s">
        <v>1060</v>
      </c>
      <c r="B136">
        <v>860</v>
      </c>
      <c r="C136">
        <v>4</v>
      </c>
      <c r="D136">
        <v>47</v>
      </c>
      <c r="E136">
        <v>10</v>
      </c>
      <c r="F136">
        <v>1720</v>
      </c>
      <c r="H136" s="66">
        <f t="shared" si="25"/>
        <v>2.3255813953488373</v>
      </c>
      <c r="I136" s="66">
        <f t="shared" si="26"/>
        <v>27.325581395348838</v>
      </c>
      <c r="J136" s="66">
        <f t="shared" si="27"/>
        <v>1000</v>
      </c>
      <c r="K136" s="66">
        <f t="shared" si="28"/>
        <v>10.465116279069768</v>
      </c>
      <c r="U136" t="s">
        <v>3719</v>
      </c>
    </row>
    <row r="137" spans="1:33">
      <c r="A137" s="5" t="s">
        <v>1061</v>
      </c>
      <c r="B137">
        <v>850</v>
      </c>
      <c r="C137">
        <v>4</v>
      </c>
      <c r="D137">
        <v>49</v>
      </c>
      <c r="E137">
        <v>9</v>
      </c>
      <c r="F137">
        <v>1910</v>
      </c>
      <c r="H137" s="66">
        <f t="shared" si="25"/>
        <v>2.3529411764705879</v>
      </c>
      <c r="I137" s="66">
        <f t="shared" si="26"/>
        <v>28.823529411764707</v>
      </c>
      <c r="J137" s="66">
        <f t="shared" si="27"/>
        <v>1123.5294117647059</v>
      </c>
      <c r="K137" s="66">
        <f t="shared" si="28"/>
        <v>9.5294117647058822</v>
      </c>
      <c r="AG137" t="s">
        <v>3722</v>
      </c>
    </row>
    <row r="138" spans="1:33">
      <c r="A138" s="5" t="s">
        <v>1062</v>
      </c>
      <c r="B138">
        <v>710</v>
      </c>
      <c r="C138">
        <v>5</v>
      </c>
      <c r="D138">
        <v>53</v>
      </c>
      <c r="E138">
        <v>12</v>
      </c>
      <c r="F138">
        <v>2500</v>
      </c>
      <c r="H138" s="66">
        <f t="shared" si="25"/>
        <v>3.5211267605633805</v>
      </c>
      <c r="I138" s="66">
        <f t="shared" si="26"/>
        <v>37.323943661971832</v>
      </c>
      <c r="J138" s="66">
        <f t="shared" si="27"/>
        <v>1760.5633802816903</v>
      </c>
      <c r="K138" s="66">
        <f t="shared" si="28"/>
        <v>15.211267605633802</v>
      </c>
    </row>
    <row r="139" spans="1:33">
      <c r="A139" s="5" t="s">
        <v>1063</v>
      </c>
      <c r="B139">
        <v>880</v>
      </c>
      <c r="C139">
        <v>5</v>
      </c>
      <c r="D139">
        <v>51</v>
      </c>
      <c r="E139">
        <v>10</v>
      </c>
      <c r="F139">
        <v>1400</v>
      </c>
      <c r="H139" s="66">
        <f t="shared" si="25"/>
        <v>2.8409090909090908</v>
      </c>
      <c r="I139" s="66">
        <f t="shared" si="26"/>
        <v>28.977272727272727</v>
      </c>
      <c r="J139" s="66">
        <f t="shared" si="27"/>
        <v>795.45454545454538</v>
      </c>
      <c r="K139" s="66">
        <f t="shared" si="28"/>
        <v>10.227272727272728</v>
      </c>
    </row>
    <row r="140" spans="1:33">
      <c r="A140" s="5" t="s">
        <v>1064</v>
      </c>
      <c r="B140">
        <v>970</v>
      </c>
      <c r="C140">
        <v>4</v>
      </c>
      <c r="D140">
        <v>52</v>
      </c>
      <c r="E140">
        <v>13</v>
      </c>
      <c r="F140">
        <v>1820</v>
      </c>
      <c r="H140" s="66">
        <f t="shared" si="25"/>
        <v>2.061855670103093</v>
      </c>
      <c r="I140" s="66">
        <f t="shared" si="26"/>
        <v>26.804123711340203</v>
      </c>
      <c r="J140" s="66">
        <f t="shared" si="27"/>
        <v>938.14432989690727</v>
      </c>
      <c r="K140" s="66">
        <f t="shared" si="28"/>
        <v>12.061855670103093</v>
      </c>
    </row>
    <row r="141" spans="1:33">
      <c r="A141" s="5" t="s">
        <v>1065</v>
      </c>
      <c r="B141">
        <v>770</v>
      </c>
      <c r="C141">
        <v>6</v>
      </c>
      <c r="D141">
        <v>30</v>
      </c>
      <c r="E141">
        <v>10</v>
      </c>
      <c r="F141">
        <v>1290</v>
      </c>
      <c r="H141" s="66">
        <f t="shared" si="25"/>
        <v>3.8961038961038961</v>
      </c>
      <c r="I141" s="66">
        <f t="shared" si="26"/>
        <v>19.480519480519479</v>
      </c>
      <c r="J141" s="66">
        <f t="shared" si="27"/>
        <v>837.66233766233768</v>
      </c>
      <c r="K141" s="66">
        <f t="shared" si="28"/>
        <v>11.688311688311687</v>
      </c>
    </row>
    <row r="142" spans="1:33">
      <c r="A142" s="5" t="s">
        <v>1066</v>
      </c>
      <c r="B142">
        <v>780</v>
      </c>
      <c r="C142">
        <v>4</v>
      </c>
      <c r="D142">
        <v>40</v>
      </c>
      <c r="E142">
        <v>11</v>
      </c>
      <c r="F142">
        <v>1190</v>
      </c>
      <c r="H142" s="66">
        <f t="shared" si="25"/>
        <v>2.5641025641025643</v>
      </c>
      <c r="I142" s="66">
        <f t="shared" si="26"/>
        <v>25.641025641025639</v>
      </c>
      <c r="J142" s="66">
        <f t="shared" si="27"/>
        <v>762.82051282051282</v>
      </c>
      <c r="K142" s="66">
        <f t="shared" si="28"/>
        <v>12.692307692307692</v>
      </c>
    </row>
    <row r="143" spans="1:33">
      <c r="A143" s="5" t="s">
        <v>1067</v>
      </c>
      <c r="B143">
        <v>420</v>
      </c>
      <c r="C143">
        <v>2</v>
      </c>
      <c r="D143">
        <v>27</v>
      </c>
      <c r="E143">
        <v>6</v>
      </c>
      <c r="F143">
        <v>1090</v>
      </c>
      <c r="H143" s="66">
        <f t="shared" si="25"/>
        <v>2.3809523809523814</v>
      </c>
      <c r="I143" s="66">
        <f t="shared" si="26"/>
        <v>32.142857142857139</v>
      </c>
      <c r="J143" s="66">
        <f t="shared" si="27"/>
        <v>1297.6190476190477</v>
      </c>
      <c r="K143" s="66">
        <f t="shared" si="28"/>
        <v>12.857142857142856</v>
      </c>
    </row>
    <row r="144" spans="1:33">
      <c r="A144" s="5" t="s">
        <v>1068</v>
      </c>
      <c r="B144">
        <v>430</v>
      </c>
      <c r="C144">
        <v>2</v>
      </c>
      <c r="D144">
        <v>23</v>
      </c>
      <c r="E144">
        <v>5</v>
      </c>
      <c r="F144">
        <v>860</v>
      </c>
      <c r="H144" s="66">
        <f t="shared" si="25"/>
        <v>2.3255813953488373</v>
      </c>
      <c r="I144" s="66">
        <f t="shared" si="26"/>
        <v>26.744186046511629</v>
      </c>
      <c r="J144" s="66">
        <f t="shared" si="27"/>
        <v>1000</v>
      </c>
      <c r="K144" s="66">
        <f t="shared" si="28"/>
        <v>10.465116279069768</v>
      </c>
    </row>
    <row r="145" spans="1:12">
      <c r="A145" s="5" t="s">
        <v>1069</v>
      </c>
      <c r="B145">
        <v>430</v>
      </c>
      <c r="C145">
        <v>2</v>
      </c>
      <c r="D145">
        <v>24</v>
      </c>
      <c r="E145">
        <v>4.5</v>
      </c>
      <c r="F145">
        <v>960</v>
      </c>
      <c r="H145" s="66">
        <f t="shared" si="25"/>
        <v>2.3255813953488373</v>
      </c>
      <c r="I145" s="66">
        <f t="shared" si="26"/>
        <v>27.906976744186046</v>
      </c>
      <c r="J145" s="66">
        <f t="shared" si="27"/>
        <v>1116.2790697674418</v>
      </c>
      <c r="K145" s="66">
        <f t="shared" si="28"/>
        <v>9.4186046511627897</v>
      </c>
    </row>
    <row r="146" spans="1:12">
      <c r="A146" s="5" t="s">
        <v>1070</v>
      </c>
      <c r="B146">
        <v>360</v>
      </c>
      <c r="C146">
        <v>2</v>
      </c>
      <c r="D146">
        <v>26</v>
      </c>
      <c r="E146">
        <v>6</v>
      </c>
      <c r="F146">
        <v>1250</v>
      </c>
      <c r="H146" s="66">
        <f t="shared" si="25"/>
        <v>2.7777777777777777</v>
      </c>
      <c r="I146" s="66">
        <f t="shared" si="26"/>
        <v>36.111111111111107</v>
      </c>
      <c r="J146" s="66">
        <f t="shared" si="27"/>
        <v>1736.1111111111111</v>
      </c>
      <c r="K146" s="66">
        <f t="shared" si="28"/>
        <v>15</v>
      </c>
    </row>
    <row r="147" spans="1:12">
      <c r="A147" s="5" t="s">
        <v>1071</v>
      </c>
      <c r="B147">
        <v>440</v>
      </c>
      <c r="C147">
        <v>3</v>
      </c>
      <c r="D147">
        <v>26</v>
      </c>
      <c r="E147">
        <v>5</v>
      </c>
      <c r="F147">
        <v>700</v>
      </c>
      <c r="H147" s="66">
        <f t="shared" si="25"/>
        <v>3.4090909090909087</v>
      </c>
      <c r="I147" s="66">
        <f t="shared" si="26"/>
        <v>29.545454545454543</v>
      </c>
      <c r="J147" s="66">
        <f t="shared" si="27"/>
        <v>795.45454545454538</v>
      </c>
      <c r="K147" s="66">
        <f t="shared" si="28"/>
        <v>10.227272727272728</v>
      </c>
    </row>
    <row r="148" spans="1:12">
      <c r="A148" s="5" t="s">
        <v>1072</v>
      </c>
      <c r="B148">
        <v>480</v>
      </c>
      <c r="C148">
        <v>2</v>
      </c>
      <c r="D148">
        <v>26</v>
      </c>
      <c r="E148">
        <v>7</v>
      </c>
      <c r="F148">
        <v>910</v>
      </c>
      <c r="H148" s="66">
        <f t="shared" si="25"/>
        <v>2.0833333333333335</v>
      </c>
      <c r="I148" s="66">
        <f t="shared" si="26"/>
        <v>27.083333333333336</v>
      </c>
      <c r="J148" s="66">
        <f t="shared" si="27"/>
        <v>947.91666666666663</v>
      </c>
      <c r="K148" s="66">
        <f t="shared" si="28"/>
        <v>13.125</v>
      </c>
    </row>
    <row r="149" spans="1:12">
      <c r="A149" s="5" t="s">
        <v>1073</v>
      </c>
      <c r="B149">
        <v>380</v>
      </c>
      <c r="C149">
        <v>3</v>
      </c>
      <c r="D149">
        <v>15</v>
      </c>
      <c r="E149">
        <v>5</v>
      </c>
      <c r="F149">
        <v>650</v>
      </c>
      <c r="H149" s="66">
        <f t="shared" si="25"/>
        <v>3.9473684210526319</v>
      </c>
      <c r="I149" s="66">
        <f t="shared" si="26"/>
        <v>19.736842105263158</v>
      </c>
      <c r="J149" s="66">
        <f t="shared" si="27"/>
        <v>855.26315789473688</v>
      </c>
      <c r="K149" s="66">
        <f t="shared" si="28"/>
        <v>11.842105263157894</v>
      </c>
    </row>
    <row r="150" spans="1:12" ht="15" thickBot="1">
      <c r="A150" s="5" t="s">
        <v>1074</v>
      </c>
      <c r="B150">
        <v>390</v>
      </c>
      <c r="C150">
        <v>2</v>
      </c>
      <c r="D150">
        <v>20</v>
      </c>
      <c r="E150">
        <v>5</v>
      </c>
      <c r="F150">
        <v>590</v>
      </c>
      <c r="H150" s="66">
        <f t="shared" si="25"/>
        <v>2.5641025641025643</v>
      </c>
      <c r="I150" s="66">
        <f t="shared" si="26"/>
        <v>25.641025641025639</v>
      </c>
      <c r="J150" s="66">
        <f t="shared" si="27"/>
        <v>756.41025641025635</v>
      </c>
      <c r="K150" s="66">
        <f t="shared" si="28"/>
        <v>11.538461538461538</v>
      </c>
    </row>
    <row r="151" spans="1:12" ht="15" thickBot="1">
      <c r="A151" s="8" t="s">
        <v>1075</v>
      </c>
      <c r="H151" s="66"/>
      <c r="I151" s="66"/>
      <c r="J151" s="66"/>
      <c r="K151" s="66"/>
    </row>
    <row r="152" spans="1:12">
      <c r="A152" s="5" t="s">
        <v>1076</v>
      </c>
      <c r="B152">
        <v>700</v>
      </c>
      <c r="C152">
        <v>4</v>
      </c>
      <c r="D152">
        <v>49</v>
      </c>
      <c r="E152">
        <v>14</v>
      </c>
      <c r="F152">
        <v>1330</v>
      </c>
      <c r="H152" s="66">
        <f t="shared" si="25"/>
        <v>2.8571428571428572</v>
      </c>
      <c r="I152" s="66">
        <f t="shared" si="26"/>
        <v>35</v>
      </c>
      <c r="J152" s="66">
        <f t="shared" si="27"/>
        <v>950</v>
      </c>
      <c r="K152" s="66">
        <f t="shared" si="28"/>
        <v>18</v>
      </c>
    </row>
    <row r="153" spans="1:12">
      <c r="A153" s="5" t="s">
        <v>1077</v>
      </c>
      <c r="B153">
        <v>800</v>
      </c>
      <c r="C153">
        <v>4</v>
      </c>
      <c r="D153">
        <v>52</v>
      </c>
      <c r="E153">
        <v>10</v>
      </c>
      <c r="F153">
        <v>2800</v>
      </c>
      <c r="H153" s="66">
        <f t="shared" si="25"/>
        <v>2.5</v>
      </c>
      <c r="I153" s="66">
        <f t="shared" si="26"/>
        <v>32.5</v>
      </c>
      <c r="J153" s="66">
        <f t="shared" si="27"/>
        <v>1750</v>
      </c>
      <c r="K153" s="66">
        <f t="shared" si="28"/>
        <v>11.25</v>
      </c>
      <c r="L153">
        <v>588.29999999999995</v>
      </c>
    </row>
    <row r="154" spans="1:12">
      <c r="A154" s="5" t="s">
        <v>1078</v>
      </c>
      <c r="B154">
        <v>720</v>
      </c>
      <c r="C154">
        <v>4</v>
      </c>
      <c r="D154">
        <v>43</v>
      </c>
      <c r="E154">
        <v>10</v>
      </c>
      <c r="F154">
        <v>1270</v>
      </c>
      <c r="H154" s="66">
        <f t="shared" ref="H154:H217" si="29">C154/B154*500</f>
        <v>2.7777777777777777</v>
      </c>
      <c r="I154" s="66">
        <f t="shared" ref="I154:I217" si="30">D154/B154*500</f>
        <v>29.861111111111114</v>
      </c>
      <c r="J154" s="66">
        <f t="shared" ref="J154:J217" si="31">F154/B154*500</f>
        <v>881.94444444444446</v>
      </c>
      <c r="K154" s="66">
        <f t="shared" ref="K154:K217" si="32">(E154*9)/B154*100</f>
        <v>12.5</v>
      </c>
    </row>
    <row r="155" spans="1:12">
      <c r="A155" s="5" t="s">
        <v>1079</v>
      </c>
      <c r="B155">
        <v>690</v>
      </c>
      <c r="C155">
        <v>5</v>
      </c>
      <c r="D155">
        <v>29</v>
      </c>
      <c r="E155">
        <v>4.5</v>
      </c>
      <c r="F155">
        <v>1200</v>
      </c>
      <c r="H155" s="66">
        <f t="shared" si="29"/>
        <v>3.6231884057971016</v>
      </c>
      <c r="I155" s="66">
        <f t="shared" si="30"/>
        <v>21.014492753623188</v>
      </c>
      <c r="J155" s="66">
        <f t="shared" si="31"/>
        <v>869.56521739130437</v>
      </c>
      <c r="K155" s="66">
        <f t="shared" si="32"/>
        <v>5.8695652173913047</v>
      </c>
    </row>
    <row r="156" spans="1:12">
      <c r="A156" s="5" t="s">
        <v>1080</v>
      </c>
      <c r="B156">
        <v>980</v>
      </c>
      <c r="C156">
        <v>5</v>
      </c>
      <c r="D156">
        <v>58</v>
      </c>
      <c r="E156">
        <v>15</v>
      </c>
      <c r="F156">
        <v>2620</v>
      </c>
      <c r="H156" s="66">
        <f t="shared" si="29"/>
        <v>2.5510204081632653</v>
      </c>
      <c r="I156" s="66">
        <f t="shared" si="30"/>
        <v>29.591836734693878</v>
      </c>
      <c r="J156" s="66">
        <f t="shared" si="31"/>
        <v>1336.7346938775511</v>
      </c>
      <c r="K156" s="66">
        <f t="shared" si="32"/>
        <v>13.77551020408163</v>
      </c>
    </row>
    <row r="157" spans="1:12">
      <c r="A157" s="5" t="s">
        <v>1081</v>
      </c>
      <c r="B157">
        <v>820</v>
      </c>
      <c r="C157">
        <v>2</v>
      </c>
      <c r="D157">
        <v>40</v>
      </c>
      <c r="E157">
        <v>19</v>
      </c>
      <c r="F157">
        <v>1410</v>
      </c>
      <c r="H157" s="66">
        <f t="shared" si="29"/>
        <v>1.2195121951219512</v>
      </c>
      <c r="I157" s="66">
        <f t="shared" si="30"/>
        <v>24.390243902439025</v>
      </c>
      <c r="J157" s="66">
        <f t="shared" si="31"/>
        <v>859.7560975609756</v>
      </c>
      <c r="K157" s="66">
        <f t="shared" si="32"/>
        <v>20.853658536585364</v>
      </c>
    </row>
    <row r="158" spans="1:12">
      <c r="A158" s="5" t="s">
        <v>1082</v>
      </c>
      <c r="B158">
        <v>350</v>
      </c>
      <c r="C158">
        <v>2</v>
      </c>
      <c r="D158">
        <v>24</v>
      </c>
      <c r="E158">
        <v>7</v>
      </c>
      <c r="F158">
        <v>660</v>
      </c>
      <c r="H158" s="66">
        <f t="shared" si="29"/>
        <v>2.8571428571428572</v>
      </c>
      <c r="I158" s="66">
        <f t="shared" si="30"/>
        <v>34.285714285714285</v>
      </c>
      <c r="J158" s="66">
        <f t="shared" si="31"/>
        <v>942.85714285714289</v>
      </c>
      <c r="K158" s="66">
        <f t="shared" si="32"/>
        <v>18</v>
      </c>
    </row>
    <row r="159" spans="1:12">
      <c r="A159" s="5" t="s">
        <v>1083</v>
      </c>
      <c r="B159">
        <v>400</v>
      </c>
      <c r="C159">
        <v>2</v>
      </c>
      <c r="D159">
        <v>26</v>
      </c>
      <c r="E159">
        <v>5</v>
      </c>
      <c r="F159">
        <v>1400</v>
      </c>
      <c r="H159" s="66">
        <f t="shared" si="29"/>
        <v>2.5</v>
      </c>
      <c r="I159" s="66">
        <f t="shared" si="30"/>
        <v>32.5</v>
      </c>
      <c r="J159" s="66">
        <f t="shared" si="31"/>
        <v>1750</v>
      </c>
      <c r="K159" s="66">
        <f t="shared" si="32"/>
        <v>11.25</v>
      </c>
    </row>
    <row r="160" spans="1:12">
      <c r="A160" s="5" t="s">
        <v>1084</v>
      </c>
      <c r="B160">
        <v>360</v>
      </c>
      <c r="C160">
        <v>2</v>
      </c>
      <c r="D160">
        <v>22</v>
      </c>
      <c r="E160">
        <v>5</v>
      </c>
      <c r="F160">
        <v>640</v>
      </c>
      <c r="H160" s="66">
        <f t="shared" si="29"/>
        <v>2.7777777777777777</v>
      </c>
      <c r="I160" s="66">
        <f t="shared" si="30"/>
        <v>30.555555555555554</v>
      </c>
      <c r="J160" s="66">
        <f t="shared" si="31"/>
        <v>888.8888888888888</v>
      </c>
      <c r="K160" s="66">
        <f t="shared" si="32"/>
        <v>12.5</v>
      </c>
    </row>
    <row r="161" spans="1:12">
      <c r="A161" s="5" t="s">
        <v>1085</v>
      </c>
      <c r="B161">
        <v>340</v>
      </c>
      <c r="C161">
        <v>2</v>
      </c>
      <c r="D161">
        <v>15</v>
      </c>
      <c r="E161">
        <v>2</v>
      </c>
      <c r="F161">
        <v>600</v>
      </c>
      <c r="H161" s="66">
        <f t="shared" si="29"/>
        <v>2.9411764705882351</v>
      </c>
      <c r="I161" s="66">
        <f t="shared" si="30"/>
        <v>22.058823529411764</v>
      </c>
      <c r="J161" s="66">
        <f t="shared" si="31"/>
        <v>882.35294117647061</v>
      </c>
      <c r="K161" s="66">
        <f t="shared" si="32"/>
        <v>5.2941176470588234</v>
      </c>
    </row>
    <row r="162" spans="1:12">
      <c r="A162" s="5" t="s">
        <v>1086</v>
      </c>
      <c r="B162">
        <v>490</v>
      </c>
      <c r="C162">
        <v>2</v>
      </c>
      <c r="D162">
        <v>29</v>
      </c>
      <c r="E162">
        <v>8</v>
      </c>
      <c r="F162">
        <v>1310</v>
      </c>
      <c r="H162" s="66">
        <f t="shared" si="29"/>
        <v>2.0408163265306123</v>
      </c>
      <c r="I162" s="66">
        <f t="shared" si="30"/>
        <v>29.591836734693878</v>
      </c>
      <c r="J162" s="66">
        <f t="shared" si="31"/>
        <v>1336.7346938775511</v>
      </c>
      <c r="K162" s="66">
        <f t="shared" si="32"/>
        <v>14.69387755102041</v>
      </c>
    </row>
    <row r="163" spans="1:12" ht="15" thickBot="1">
      <c r="A163" s="5" t="s">
        <v>1087</v>
      </c>
      <c r="B163">
        <v>410</v>
      </c>
      <c r="C163">
        <v>1</v>
      </c>
      <c r="D163">
        <v>20</v>
      </c>
      <c r="E163">
        <v>9</v>
      </c>
      <c r="F163">
        <v>710</v>
      </c>
      <c r="H163" s="66">
        <f t="shared" si="29"/>
        <v>1.2195121951219512</v>
      </c>
      <c r="I163" s="66">
        <f t="shared" si="30"/>
        <v>24.390243902439025</v>
      </c>
      <c r="J163" s="66">
        <f t="shared" si="31"/>
        <v>865.85365853658539</v>
      </c>
      <c r="K163" s="66">
        <f t="shared" si="32"/>
        <v>19.756097560975611</v>
      </c>
    </row>
    <row r="164" spans="1:12" ht="15" thickBot="1">
      <c r="A164" s="8" t="s">
        <v>1088</v>
      </c>
      <c r="H164" s="66"/>
      <c r="I164" s="66"/>
      <c r="J164" s="66"/>
      <c r="K164" s="66"/>
    </row>
    <row r="165" spans="1:12">
      <c r="A165" s="5" t="s">
        <v>1089</v>
      </c>
      <c r="B165">
        <v>590</v>
      </c>
      <c r="C165">
        <v>9</v>
      </c>
      <c r="D165">
        <v>22</v>
      </c>
      <c r="E165">
        <v>3.5</v>
      </c>
      <c r="F165">
        <v>1400</v>
      </c>
      <c r="H165" s="66">
        <f t="shared" si="29"/>
        <v>7.6271186440677967</v>
      </c>
      <c r="I165" s="66">
        <f t="shared" si="30"/>
        <v>18.64406779661017</v>
      </c>
      <c r="J165" s="66">
        <f t="shared" si="31"/>
        <v>1186.4406779661017</v>
      </c>
      <c r="K165" s="66">
        <f t="shared" si="32"/>
        <v>5.3389830508474576</v>
      </c>
    </row>
    <row r="166" spans="1:12">
      <c r="A166" s="5" t="s">
        <v>1090</v>
      </c>
      <c r="B166">
        <v>920</v>
      </c>
      <c r="C166">
        <v>4</v>
      </c>
      <c r="D166">
        <v>40</v>
      </c>
      <c r="E166">
        <v>12</v>
      </c>
      <c r="F166">
        <v>1900</v>
      </c>
      <c r="H166" s="66">
        <f t="shared" si="29"/>
        <v>2.1739130434782608</v>
      </c>
      <c r="I166" s="66">
        <f t="shared" si="30"/>
        <v>21.739130434782609</v>
      </c>
      <c r="J166" s="66">
        <f t="shared" si="31"/>
        <v>1032.6086956521738</v>
      </c>
      <c r="K166" s="66">
        <f t="shared" si="32"/>
        <v>11.739130434782609</v>
      </c>
      <c r="L166">
        <v>455</v>
      </c>
    </row>
    <row r="167" spans="1:12">
      <c r="A167" s="5" t="s">
        <v>1022</v>
      </c>
      <c r="B167">
        <v>590</v>
      </c>
      <c r="C167">
        <v>5</v>
      </c>
      <c r="D167">
        <v>45</v>
      </c>
      <c r="E167">
        <v>8</v>
      </c>
      <c r="F167">
        <v>1870</v>
      </c>
      <c r="H167" s="66">
        <f t="shared" si="29"/>
        <v>4.2372881355932206</v>
      </c>
      <c r="I167" s="66">
        <f t="shared" si="30"/>
        <v>38.135593220338983</v>
      </c>
      <c r="J167" s="66">
        <f t="shared" si="31"/>
        <v>1584.7457627118645</v>
      </c>
      <c r="K167" s="66">
        <f t="shared" si="32"/>
        <v>12.203389830508476</v>
      </c>
    </row>
    <row r="168" spans="1:12">
      <c r="A168" s="5" t="s">
        <v>1023</v>
      </c>
      <c r="B168">
        <v>420</v>
      </c>
      <c r="C168">
        <v>3</v>
      </c>
      <c r="D168">
        <v>33</v>
      </c>
      <c r="E168">
        <v>0.5</v>
      </c>
      <c r="F168">
        <v>1650</v>
      </c>
      <c r="H168" s="66">
        <f t="shared" si="29"/>
        <v>3.5714285714285712</v>
      </c>
      <c r="I168" s="66">
        <f t="shared" si="30"/>
        <v>39.285714285714285</v>
      </c>
      <c r="J168" s="66">
        <f t="shared" si="31"/>
        <v>1964.2857142857142</v>
      </c>
      <c r="K168" s="66">
        <f t="shared" si="32"/>
        <v>1.0714285714285714</v>
      </c>
    </row>
    <row r="169" spans="1:12">
      <c r="A169" s="5" t="s">
        <v>1024</v>
      </c>
      <c r="B169">
        <v>510</v>
      </c>
      <c r="C169">
        <v>5</v>
      </c>
      <c r="D169">
        <v>29</v>
      </c>
      <c r="E169">
        <v>4</v>
      </c>
      <c r="F169">
        <v>1160</v>
      </c>
      <c r="H169" s="66">
        <f t="shared" si="29"/>
        <v>4.9019607843137258</v>
      </c>
      <c r="I169" s="66">
        <f t="shared" si="30"/>
        <v>28.431372549019606</v>
      </c>
      <c r="J169" s="66">
        <f t="shared" si="31"/>
        <v>1137.2549019607843</v>
      </c>
      <c r="K169" s="66">
        <f t="shared" si="32"/>
        <v>7.0588235294117645</v>
      </c>
    </row>
    <row r="170" spans="1:12">
      <c r="A170" s="5" t="s">
        <v>1025</v>
      </c>
      <c r="B170">
        <v>300</v>
      </c>
      <c r="C170">
        <v>5</v>
      </c>
      <c r="D170">
        <v>11</v>
      </c>
      <c r="E170">
        <v>1.5</v>
      </c>
      <c r="F170">
        <v>700</v>
      </c>
      <c r="H170" s="66">
        <f t="shared" si="29"/>
        <v>8.3333333333333339</v>
      </c>
      <c r="I170" s="66">
        <f t="shared" si="30"/>
        <v>18.333333333333332</v>
      </c>
      <c r="J170" s="66">
        <f t="shared" si="31"/>
        <v>1166.6666666666667</v>
      </c>
      <c r="K170" s="66">
        <f t="shared" si="32"/>
        <v>4.5</v>
      </c>
    </row>
    <row r="171" spans="1:12">
      <c r="A171" s="5" t="s">
        <v>1026</v>
      </c>
      <c r="B171">
        <v>460</v>
      </c>
      <c r="C171">
        <v>2</v>
      </c>
      <c r="D171">
        <v>20</v>
      </c>
      <c r="E171">
        <v>6</v>
      </c>
      <c r="F171">
        <v>950</v>
      </c>
      <c r="H171" s="66">
        <f t="shared" si="29"/>
        <v>2.1739130434782608</v>
      </c>
      <c r="I171" s="66">
        <f t="shared" si="30"/>
        <v>21.739130434782609</v>
      </c>
      <c r="J171" s="66">
        <f t="shared" si="31"/>
        <v>1032.6086956521738</v>
      </c>
      <c r="K171" s="66">
        <f t="shared" si="32"/>
        <v>11.739130434782609</v>
      </c>
    </row>
    <row r="172" spans="1:12">
      <c r="A172" s="5" t="s">
        <v>1027</v>
      </c>
      <c r="B172">
        <v>290</v>
      </c>
      <c r="C172">
        <v>2</v>
      </c>
      <c r="D172">
        <v>22</v>
      </c>
      <c r="E172">
        <v>4</v>
      </c>
      <c r="F172">
        <v>930</v>
      </c>
      <c r="H172" s="66">
        <f t="shared" si="29"/>
        <v>3.4482758620689653</v>
      </c>
      <c r="I172" s="66">
        <f t="shared" si="30"/>
        <v>37.931034482758619</v>
      </c>
      <c r="J172" s="66">
        <f t="shared" si="31"/>
        <v>1603.4482758620688</v>
      </c>
      <c r="K172" s="66">
        <f t="shared" si="32"/>
        <v>12.413793103448276</v>
      </c>
    </row>
    <row r="173" spans="1:12">
      <c r="A173" s="31" t="s">
        <v>1028</v>
      </c>
      <c r="B173">
        <v>210</v>
      </c>
      <c r="C173">
        <v>2</v>
      </c>
      <c r="D173">
        <v>16</v>
      </c>
      <c r="E173">
        <v>0</v>
      </c>
      <c r="F173">
        <v>820</v>
      </c>
      <c r="H173" s="66">
        <f t="shared" si="29"/>
        <v>4.7619047619047628</v>
      </c>
      <c r="I173" s="66">
        <f t="shared" si="30"/>
        <v>38.095238095238102</v>
      </c>
      <c r="J173" s="66">
        <f t="shared" si="31"/>
        <v>1952.3809523809523</v>
      </c>
      <c r="K173" s="66">
        <f t="shared" si="32"/>
        <v>0</v>
      </c>
    </row>
    <row r="174" spans="1:12" ht="15" thickBot="1">
      <c r="A174" s="31" t="s">
        <v>1029</v>
      </c>
      <c r="B174">
        <v>260</v>
      </c>
      <c r="C174">
        <v>3</v>
      </c>
      <c r="D174">
        <v>14</v>
      </c>
      <c r="E174">
        <v>2</v>
      </c>
      <c r="F174">
        <v>580</v>
      </c>
      <c r="H174" s="66">
        <f t="shared" si="29"/>
        <v>5.7692307692307692</v>
      </c>
      <c r="I174" s="66">
        <f t="shared" si="30"/>
        <v>26.923076923076923</v>
      </c>
      <c r="J174" s="66">
        <f t="shared" si="31"/>
        <v>1115.3846153846155</v>
      </c>
      <c r="K174" s="66">
        <f t="shared" si="32"/>
        <v>6.9230769230769234</v>
      </c>
    </row>
    <row r="175" spans="1:12" ht="15" thickBot="1">
      <c r="A175" s="8" t="s">
        <v>1030</v>
      </c>
      <c r="H175" s="66"/>
      <c r="I175" s="66"/>
      <c r="J175" s="66"/>
      <c r="K175" s="66"/>
    </row>
    <row r="176" spans="1:12">
      <c r="A176" s="5" t="s">
        <v>1031</v>
      </c>
      <c r="B176">
        <v>980</v>
      </c>
      <c r="C176">
        <v>3</v>
      </c>
      <c r="D176">
        <v>33</v>
      </c>
      <c r="E176">
        <v>26</v>
      </c>
      <c r="F176">
        <v>2470</v>
      </c>
      <c r="H176" s="66">
        <f t="shared" si="29"/>
        <v>1.5306122448979591</v>
      </c>
      <c r="I176" s="66">
        <f t="shared" si="30"/>
        <v>16.836734693877553</v>
      </c>
      <c r="J176" s="66">
        <f t="shared" si="31"/>
        <v>1260.204081632653</v>
      </c>
      <c r="K176" s="66">
        <f t="shared" si="32"/>
        <v>23.877551020408163</v>
      </c>
      <c r="L176">
        <v>330.4</v>
      </c>
    </row>
    <row r="177" spans="1:33">
      <c r="A177" s="5" t="s">
        <v>1032</v>
      </c>
      <c r="B177">
        <v>490</v>
      </c>
      <c r="C177">
        <v>1</v>
      </c>
      <c r="D177">
        <v>17</v>
      </c>
      <c r="E177">
        <v>13</v>
      </c>
      <c r="F177">
        <v>1240</v>
      </c>
      <c r="H177" s="66">
        <f t="shared" si="29"/>
        <v>1.0204081632653061</v>
      </c>
      <c r="I177" s="66">
        <f t="shared" si="30"/>
        <v>17.346938775510203</v>
      </c>
      <c r="J177" s="66">
        <f t="shared" si="31"/>
        <v>1265.3061224489797</v>
      </c>
      <c r="K177" s="66">
        <f t="shared" si="32"/>
        <v>23.877551020408163</v>
      </c>
    </row>
    <row r="178" spans="1:33">
      <c r="A178" s="5" t="s">
        <v>1033</v>
      </c>
      <c r="B178">
        <v>250</v>
      </c>
      <c r="C178">
        <v>2</v>
      </c>
      <c r="D178">
        <v>7</v>
      </c>
      <c r="E178">
        <v>9</v>
      </c>
      <c r="F178">
        <v>850</v>
      </c>
      <c r="H178" s="66">
        <f t="shared" si="29"/>
        <v>4</v>
      </c>
      <c r="I178" s="66">
        <f t="shared" si="30"/>
        <v>14</v>
      </c>
      <c r="J178" s="66">
        <f t="shared" si="31"/>
        <v>1700</v>
      </c>
      <c r="K178" s="66">
        <f t="shared" si="32"/>
        <v>32.4</v>
      </c>
    </row>
    <row r="179" spans="1:33">
      <c r="A179" s="5" t="s">
        <v>1034</v>
      </c>
      <c r="B179">
        <v>350</v>
      </c>
      <c r="C179">
        <v>3</v>
      </c>
      <c r="D179">
        <v>9</v>
      </c>
      <c r="E179">
        <v>13</v>
      </c>
      <c r="F179">
        <v>1180</v>
      </c>
      <c r="H179" s="66">
        <f t="shared" si="29"/>
        <v>4.2857142857142856</v>
      </c>
      <c r="I179" s="66">
        <f t="shared" si="30"/>
        <v>12.857142857142858</v>
      </c>
      <c r="J179" s="66">
        <f t="shared" si="31"/>
        <v>1685.7142857142858</v>
      </c>
      <c r="K179" s="66">
        <f t="shared" si="32"/>
        <v>33.428571428571431</v>
      </c>
      <c r="T179" t="s">
        <v>3723</v>
      </c>
    </row>
    <row r="180" spans="1:33">
      <c r="A180" s="5" t="s">
        <v>1035</v>
      </c>
      <c r="B180">
        <v>200</v>
      </c>
      <c r="C180">
        <v>5</v>
      </c>
      <c r="D180">
        <v>8</v>
      </c>
      <c r="E180">
        <v>8</v>
      </c>
      <c r="F180">
        <v>830</v>
      </c>
      <c r="H180" s="66">
        <f t="shared" si="29"/>
        <v>12.5</v>
      </c>
      <c r="I180" s="66">
        <f t="shared" si="30"/>
        <v>20</v>
      </c>
      <c r="J180" s="66">
        <f t="shared" si="31"/>
        <v>2075</v>
      </c>
      <c r="K180" s="66">
        <f t="shared" si="32"/>
        <v>36</v>
      </c>
      <c r="AG180" t="s">
        <v>3724</v>
      </c>
    </row>
    <row r="181" spans="1:33">
      <c r="A181" s="5" t="s">
        <v>1036</v>
      </c>
      <c r="B181">
        <v>300</v>
      </c>
      <c r="C181">
        <v>7</v>
      </c>
      <c r="D181">
        <v>12</v>
      </c>
      <c r="E181">
        <v>13</v>
      </c>
      <c r="F181">
        <v>1250</v>
      </c>
      <c r="H181" s="66">
        <f t="shared" si="29"/>
        <v>11.666666666666668</v>
      </c>
      <c r="I181" s="66">
        <f t="shared" si="30"/>
        <v>20</v>
      </c>
      <c r="J181" s="66">
        <f t="shared" si="31"/>
        <v>2083.3333333333335</v>
      </c>
      <c r="K181" s="66">
        <f t="shared" si="32"/>
        <v>39</v>
      </c>
    </row>
    <row r="182" spans="1:33">
      <c r="A182" s="5" t="s">
        <v>1037</v>
      </c>
      <c r="B182">
        <v>220</v>
      </c>
      <c r="C182">
        <v>2</v>
      </c>
      <c r="D182">
        <v>7</v>
      </c>
      <c r="E182">
        <v>6</v>
      </c>
      <c r="F182">
        <v>1030</v>
      </c>
      <c r="H182" s="66">
        <f t="shared" si="29"/>
        <v>4.545454545454545</v>
      </c>
      <c r="I182" s="66">
        <f t="shared" si="30"/>
        <v>15.909090909090908</v>
      </c>
      <c r="J182" s="66">
        <f t="shared" si="31"/>
        <v>2340.909090909091</v>
      </c>
      <c r="K182" s="66">
        <f t="shared" si="32"/>
        <v>24.545454545454547</v>
      </c>
    </row>
    <row r="183" spans="1:33">
      <c r="A183" s="5" t="s">
        <v>1038</v>
      </c>
      <c r="B183">
        <v>310</v>
      </c>
      <c r="C183">
        <v>3</v>
      </c>
      <c r="D183">
        <v>10</v>
      </c>
      <c r="E183">
        <v>8</v>
      </c>
      <c r="F183">
        <v>1470</v>
      </c>
      <c r="H183" s="66">
        <f t="shared" si="29"/>
        <v>4.838709677419355</v>
      </c>
      <c r="I183" s="66">
        <f t="shared" si="30"/>
        <v>16.129032258064516</v>
      </c>
      <c r="J183" s="66">
        <f t="shared" si="31"/>
        <v>2370.9677419354839</v>
      </c>
      <c r="K183" s="66">
        <f t="shared" si="32"/>
        <v>23.225806451612904</v>
      </c>
    </row>
    <row r="184" spans="1:33">
      <c r="A184" s="5" t="s">
        <v>1039</v>
      </c>
      <c r="B184">
        <v>100</v>
      </c>
      <c r="C184">
        <v>8</v>
      </c>
      <c r="D184">
        <v>3</v>
      </c>
      <c r="E184">
        <v>0.5</v>
      </c>
      <c r="F184">
        <v>620</v>
      </c>
      <c r="H184" s="66">
        <f t="shared" si="29"/>
        <v>40</v>
      </c>
      <c r="I184" s="66">
        <f t="shared" si="30"/>
        <v>15</v>
      </c>
      <c r="J184" s="66">
        <f t="shared" si="31"/>
        <v>3100</v>
      </c>
      <c r="K184" s="66">
        <f t="shared" si="32"/>
        <v>4.5</v>
      </c>
    </row>
    <row r="185" spans="1:33">
      <c r="A185" s="5" t="s">
        <v>1040</v>
      </c>
      <c r="B185">
        <v>150</v>
      </c>
      <c r="C185">
        <v>12</v>
      </c>
      <c r="D185">
        <v>5</v>
      </c>
      <c r="E185">
        <v>1</v>
      </c>
      <c r="F185">
        <v>930</v>
      </c>
      <c r="H185" s="66">
        <f t="shared" si="29"/>
        <v>40</v>
      </c>
      <c r="I185" s="66">
        <f t="shared" si="30"/>
        <v>16.666666666666668</v>
      </c>
      <c r="J185" s="66">
        <f t="shared" si="31"/>
        <v>3100</v>
      </c>
      <c r="K185" s="66">
        <f t="shared" si="32"/>
        <v>6</v>
      </c>
    </row>
    <row r="186" spans="1:33">
      <c r="A186" s="5" t="s">
        <v>1041</v>
      </c>
      <c r="B186">
        <v>180</v>
      </c>
      <c r="C186">
        <v>2</v>
      </c>
      <c r="D186">
        <v>8</v>
      </c>
      <c r="E186">
        <v>4.5</v>
      </c>
      <c r="F186">
        <v>1650</v>
      </c>
      <c r="H186" s="66">
        <f t="shared" si="29"/>
        <v>5.5555555555555554</v>
      </c>
      <c r="I186" s="66">
        <f t="shared" si="30"/>
        <v>22.222222222222221</v>
      </c>
      <c r="J186" s="66">
        <f t="shared" si="31"/>
        <v>4583.333333333333</v>
      </c>
      <c r="K186" s="66">
        <f t="shared" si="32"/>
        <v>22.5</v>
      </c>
    </row>
    <row r="187" spans="1:33">
      <c r="A187" s="5" t="s">
        <v>1042</v>
      </c>
      <c r="B187">
        <v>210</v>
      </c>
      <c r="C187">
        <v>3</v>
      </c>
      <c r="D187">
        <v>9</v>
      </c>
      <c r="E187">
        <v>4.5</v>
      </c>
      <c r="F187">
        <v>2320</v>
      </c>
      <c r="H187" s="66">
        <f t="shared" si="29"/>
        <v>7.1428571428571423</v>
      </c>
      <c r="I187" s="66">
        <f t="shared" si="30"/>
        <v>21.428571428571427</v>
      </c>
      <c r="J187" s="66">
        <f t="shared" si="31"/>
        <v>5523.8095238095239</v>
      </c>
      <c r="K187" s="66">
        <f t="shared" si="32"/>
        <v>19.285714285714288</v>
      </c>
    </row>
    <row r="188" spans="1:33">
      <c r="A188" s="5" t="s">
        <v>1043</v>
      </c>
      <c r="B188">
        <v>80</v>
      </c>
      <c r="C188">
        <v>2</v>
      </c>
      <c r="D188">
        <v>6</v>
      </c>
      <c r="E188">
        <v>0</v>
      </c>
      <c r="F188">
        <v>960</v>
      </c>
      <c r="H188" s="66">
        <f t="shared" si="29"/>
        <v>12.5</v>
      </c>
      <c r="I188" s="66">
        <f t="shared" si="30"/>
        <v>37.5</v>
      </c>
      <c r="J188" s="66">
        <f t="shared" si="31"/>
        <v>6000</v>
      </c>
      <c r="K188" s="66">
        <f t="shared" si="32"/>
        <v>0</v>
      </c>
    </row>
    <row r="189" spans="1:33">
      <c r="A189" s="5" t="s">
        <v>1044</v>
      </c>
      <c r="B189">
        <v>120</v>
      </c>
      <c r="C189">
        <v>3</v>
      </c>
      <c r="D189">
        <v>8</v>
      </c>
      <c r="E189">
        <v>0</v>
      </c>
      <c r="F189">
        <v>1380</v>
      </c>
      <c r="H189" s="66">
        <f t="shared" si="29"/>
        <v>12.5</v>
      </c>
      <c r="I189" s="66">
        <f t="shared" si="30"/>
        <v>33.333333333333336</v>
      </c>
      <c r="J189" s="66">
        <f t="shared" si="31"/>
        <v>5750</v>
      </c>
      <c r="K189" s="66">
        <f t="shared" si="32"/>
        <v>0</v>
      </c>
    </row>
    <row r="190" spans="1:33">
      <c r="A190" s="5" t="s">
        <v>1045</v>
      </c>
      <c r="B190">
        <v>170</v>
      </c>
      <c r="C190">
        <v>6</v>
      </c>
      <c r="D190">
        <v>9</v>
      </c>
      <c r="E190">
        <v>0</v>
      </c>
      <c r="F190">
        <v>880</v>
      </c>
      <c r="H190" s="66">
        <f t="shared" si="29"/>
        <v>17.647058823529413</v>
      </c>
      <c r="I190" s="66">
        <f t="shared" si="30"/>
        <v>26.470588235294116</v>
      </c>
      <c r="J190" s="66">
        <f t="shared" si="31"/>
        <v>2588.2352941176473</v>
      </c>
      <c r="K190" s="66">
        <f t="shared" si="32"/>
        <v>0</v>
      </c>
    </row>
    <row r="191" spans="1:33">
      <c r="A191" s="5" t="s">
        <v>1046</v>
      </c>
      <c r="B191">
        <v>240</v>
      </c>
      <c r="C191">
        <v>9</v>
      </c>
      <c r="D191">
        <v>12</v>
      </c>
      <c r="E191">
        <v>0</v>
      </c>
      <c r="F191">
        <v>1270</v>
      </c>
      <c r="H191" s="66">
        <f t="shared" si="29"/>
        <v>18.75</v>
      </c>
      <c r="I191" s="66">
        <f t="shared" si="30"/>
        <v>25</v>
      </c>
      <c r="J191" s="66">
        <f t="shared" si="31"/>
        <v>2645.8333333333335</v>
      </c>
      <c r="K191" s="66">
        <f t="shared" si="32"/>
        <v>0</v>
      </c>
    </row>
    <row r="192" spans="1:33">
      <c r="A192" s="5" t="s">
        <v>1047</v>
      </c>
      <c r="B192">
        <v>420</v>
      </c>
      <c r="C192">
        <v>2</v>
      </c>
      <c r="D192">
        <v>5</v>
      </c>
      <c r="E192">
        <v>24</v>
      </c>
      <c r="F192">
        <v>590</v>
      </c>
      <c r="H192" s="66">
        <f t="shared" si="29"/>
        <v>2.3809523809523814</v>
      </c>
      <c r="I192" s="66">
        <f t="shared" si="30"/>
        <v>5.9523809523809517</v>
      </c>
      <c r="J192" s="66">
        <f t="shared" si="31"/>
        <v>702.38095238095229</v>
      </c>
      <c r="K192" s="66">
        <f t="shared" si="32"/>
        <v>51.428571428571423</v>
      </c>
    </row>
    <row r="193" spans="1:12">
      <c r="A193" s="5" t="s">
        <v>1048</v>
      </c>
      <c r="B193">
        <v>630</v>
      </c>
      <c r="C193">
        <v>3</v>
      </c>
      <c r="D193">
        <v>8</v>
      </c>
      <c r="E193">
        <v>35</v>
      </c>
      <c r="F193">
        <v>890</v>
      </c>
      <c r="H193" s="66">
        <f t="shared" si="29"/>
        <v>2.3809523809523814</v>
      </c>
      <c r="I193" s="66">
        <f t="shared" si="30"/>
        <v>6.3492063492063489</v>
      </c>
      <c r="J193" s="66">
        <f t="shared" si="31"/>
        <v>706.34920634920638</v>
      </c>
      <c r="K193" s="66">
        <f t="shared" si="32"/>
        <v>50</v>
      </c>
    </row>
    <row r="194" spans="1:12">
      <c r="A194" s="5" t="s">
        <v>1049</v>
      </c>
      <c r="B194">
        <v>300</v>
      </c>
      <c r="C194">
        <v>4</v>
      </c>
      <c r="D194">
        <v>6</v>
      </c>
      <c r="E194">
        <v>10</v>
      </c>
      <c r="F194">
        <v>570</v>
      </c>
      <c r="H194" s="66">
        <f t="shared" si="29"/>
        <v>6.666666666666667</v>
      </c>
      <c r="I194" s="66">
        <f t="shared" si="30"/>
        <v>10</v>
      </c>
      <c r="J194" s="66">
        <f t="shared" si="31"/>
        <v>950</v>
      </c>
      <c r="K194" s="66">
        <f t="shared" si="32"/>
        <v>30</v>
      </c>
    </row>
    <row r="195" spans="1:12">
      <c r="A195" s="5" t="s">
        <v>1050</v>
      </c>
      <c r="B195">
        <v>380</v>
      </c>
      <c r="C195">
        <v>5</v>
      </c>
      <c r="D195">
        <v>7</v>
      </c>
      <c r="E195">
        <v>14</v>
      </c>
      <c r="F195">
        <v>720</v>
      </c>
      <c r="H195" s="66">
        <f t="shared" si="29"/>
        <v>6.5789473684210522</v>
      </c>
      <c r="I195" s="66">
        <f t="shared" si="30"/>
        <v>9.2105263157894726</v>
      </c>
      <c r="J195" s="66">
        <f t="shared" si="31"/>
        <v>947.36842105263156</v>
      </c>
      <c r="K195" s="66">
        <f t="shared" si="32"/>
        <v>33.157894736842103</v>
      </c>
    </row>
    <row r="196" spans="1:12">
      <c r="A196" s="5" t="s">
        <v>1051</v>
      </c>
      <c r="B196">
        <v>340</v>
      </c>
      <c r="C196">
        <v>12</v>
      </c>
      <c r="D196">
        <v>21</v>
      </c>
      <c r="E196">
        <v>3.5</v>
      </c>
      <c r="F196">
        <v>810</v>
      </c>
      <c r="H196" s="66">
        <f t="shared" si="29"/>
        <v>17.647058823529413</v>
      </c>
      <c r="I196" s="66">
        <f t="shared" si="30"/>
        <v>30.882352941176471</v>
      </c>
      <c r="J196" s="66">
        <f t="shared" si="31"/>
        <v>1191.1764705882354</v>
      </c>
      <c r="K196" s="66">
        <f t="shared" si="32"/>
        <v>9.264705882352942</v>
      </c>
    </row>
    <row r="197" spans="1:12">
      <c r="A197" s="5" t="s">
        <v>1052</v>
      </c>
      <c r="B197">
        <v>510</v>
      </c>
      <c r="C197">
        <v>17</v>
      </c>
      <c r="D197">
        <v>32</v>
      </c>
      <c r="E197">
        <v>6</v>
      </c>
      <c r="F197">
        <v>1210</v>
      </c>
      <c r="H197" s="66">
        <f t="shared" si="29"/>
        <v>16.666666666666668</v>
      </c>
      <c r="I197" s="66">
        <f t="shared" si="30"/>
        <v>31.372549019607842</v>
      </c>
      <c r="J197" s="66">
        <f t="shared" si="31"/>
        <v>1186.2745098039215</v>
      </c>
      <c r="K197" s="66">
        <f t="shared" si="32"/>
        <v>10.588235294117647</v>
      </c>
    </row>
    <row r="198" spans="1:12">
      <c r="A198" s="5" t="s">
        <v>1053</v>
      </c>
      <c r="B198">
        <v>370</v>
      </c>
      <c r="C198">
        <v>2</v>
      </c>
      <c r="D198">
        <v>15</v>
      </c>
      <c r="E198">
        <v>11</v>
      </c>
      <c r="F198">
        <v>1220</v>
      </c>
      <c r="H198" s="66">
        <f t="shared" si="29"/>
        <v>2.7027027027027026</v>
      </c>
      <c r="I198" s="66">
        <f t="shared" si="30"/>
        <v>20.27027027027027</v>
      </c>
      <c r="J198" s="66">
        <f t="shared" si="31"/>
        <v>1648.6486486486488</v>
      </c>
      <c r="K198" s="66">
        <f t="shared" si="32"/>
        <v>26.756756756756754</v>
      </c>
    </row>
    <row r="199" spans="1:12" ht="15" thickBot="1">
      <c r="A199" s="5" t="s">
        <v>978</v>
      </c>
      <c r="B199">
        <v>630</v>
      </c>
      <c r="C199">
        <v>4</v>
      </c>
      <c r="D199">
        <v>25</v>
      </c>
      <c r="E199">
        <v>20</v>
      </c>
      <c r="F199">
        <v>2030</v>
      </c>
      <c r="H199" s="66">
        <f t="shared" si="29"/>
        <v>3.1746031746031744</v>
      </c>
      <c r="I199" s="66">
        <f t="shared" si="30"/>
        <v>19.841269841269842</v>
      </c>
      <c r="J199" s="66">
        <f t="shared" si="31"/>
        <v>1611.1111111111111</v>
      </c>
      <c r="K199" s="66">
        <f t="shared" si="32"/>
        <v>28.571428571428569</v>
      </c>
    </row>
    <row r="200" spans="1:12" ht="15" thickBot="1">
      <c r="A200" s="8" t="s">
        <v>979</v>
      </c>
      <c r="H200" s="66"/>
      <c r="I200" s="66"/>
      <c r="J200" s="66"/>
      <c r="K200" s="66"/>
    </row>
    <row r="201" spans="1:12">
      <c r="A201" s="5" t="s">
        <v>980</v>
      </c>
      <c r="B201">
        <v>450</v>
      </c>
      <c r="C201">
        <v>4</v>
      </c>
      <c r="D201">
        <v>32</v>
      </c>
      <c r="E201">
        <v>4</v>
      </c>
      <c r="F201">
        <v>810</v>
      </c>
      <c r="H201" s="66">
        <f t="shared" si="29"/>
        <v>4.4444444444444446</v>
      </c>
      <c r="I201" s="66">
        <f t="shared" si="30"/>
        <v>35.555555555555557</v>
      </c>
      <c r="J201" s="66">
        <f t="shared" si="31"/>
        <v>900</v>
      </c>
      <c r="K201" s="66">
        <f t="shared" si="32"/>
        <v>8</v>
      </c>
    </row>
    <row r="202" spans="1:12">
      <c r="A202" s="5" t="s">
        <v>981</v>
      </c>
      <c r="B202">
        <v>500</v>
      </c>
      <c r="C202">
        <v>6</v>
      </c>
      <c r="D202">
        <v>31</v>
      </c>
      <c r="E202">
        <v>3</v>
      </c>
      <c r="F202">
        <v>770</v>
      </c>
      <c r="H202" s="66">
        <f t="shared" si="29"/>
        <v>6</v>
      </c>
      <c r="I202" s="66">
        <f t="shared" si="30"/>
        <v>31</v>
      </c>
      <c r="J202" s="66">
        <f t="shared" si="31"/>
        <v>770</v>
      </c>
      <c r="K202" s="66">
        <f t="shared" si="32"/>
        <v>5.4</v>
      </c>
    </row>
    <row r="203" spans="1:12">
      <c r="A203" s="5" t="s">
        <v>982</v>
      </c>
      <c r="B203">
        <v>390</v>
      </c>
      <c r="C203">
        <v>3</v>
      </c>
      <c r="D203">
        <v>12</v>
      </c>
      <c r="E203">
        <v>8</v>
      </c>
      <c r="F203">
        <v>610</v>
      </c>
      <c r="H203" s="66">
        <f t="shared" si="29"/>
        <v>3.8461538461538463</v>
      </c>
      <c r="I203" s="66">
        <f t="shared" si="30"/>
        <v>15.384615384615385</v>
      </c>
      <c r="J203" s="66">
        <f t="shared" si="31"/>
        <v>782.0512820512821</v>
      </c>
      <c r="K203" s="66">
        <f t="shared" si="32"/>
        <v>18.461538461538463</v>
      </c>
      <c r="L203">
        <v>365</v>
      </c>
    </row>
    <row r="204" spans="1:12">
      <c r="A204" s="5" t="s">
        <v>983</v>
      </c>
      <c r="B204">
        <v>510</v>
      </c>
      <c r="C204">
        <v>3</v>
      </c>
      <c r="D204">
        <v>37</v>
      </c>
      <c r="E204">
        <v>9</v>
      </c>
      <c r="F204">
        <v>820</v>
      </c>
      <c r="H204" s="66">
        <f t="shared" si="29"/>
        <v>2.9411764705882351</v>
      </c>
      <c r="I204" s="66">
        <f t="shared" si="30"/>
        <v>36.274509803921575</v>
      </c>
      <c r="J204" s="66">
        <f t="shared" si="31"/>
        <v>803.92156862745105</v>
      </c>
      <c r="K204" s="66">
        <f t="shared" si="32"/>
        <v>15.882352941176469</v>
      </c>
    </row>
    <row r="205" spans="1:12">
      <c r="A205" s="5" t="s">
        <v>984</v>
      </c>
      <c r="B205">
        <v>500</v>
      </c>
      <c r="C205">
        <v>2</v>
      </c>
      <c r="D205">
        <v>38</v>
      </c>
      <c r="E205">
        <v>9</v>
      </c>
      <c r="F205">
        <v>1130</v>
      </c>
      <c r="H205" s="66">
        <f t="shared" si="29"/>
        <v>2</v>
      </c>
      <c r="I205" s="66">
        <f t="shared" si="30"/>
        <v>38</v>
      </c>
      <c r="J205" s="66">
        <f t="shared" si="31"/>
        <v>1130</v>
      </c>
      <c r="K205" s="66">
        <f t="shared" si="32"/>
        <v>16.2</v>
      </c>
    </row>
    <row r="206" spans="1:12">
      <c r="A206" s="5" t="s">
        <v>985</v>
      </c>
      <c r="B206">
        <v>790</v>
      </c>
      <c r="C206">
        <v>4</v>
      </c>
      <c r="D206">
        <v>39</v>
      </c>
      <c r="E206">
        <v>16</v>
      </c>
      <c r="F206">
        <v>1280</v>
      </c>
      <c r="H206" s="66">
        <f t="shared" si="29"/>
        <v>2.5316455696202533</v>
      </c>
      <c r="I206" s="66">
        <f t="shared" si="30"/>
        <v>24.683544303797468</v>
      </c>
      <c r="J206" s="66">
        <f t="shared" si="31"/>
        <v>810.12658227848101</v>
      </c>
      <c r="K206" s="66">
        <f t="shared" si="32"/>
        <v>18.227848101265824</v>
      </c>
    </row>
    <row r="207" spans="1:12">
      <c r="A207" s="5" t="s">
        <v>986</v>
      </c>
      <c r="B207">
        <v>170</v>
      </c>
      <c r="C207">
        <v>4</v>
      </c>
      <c r="D207">
        <v>2</v>
      </c>
      <c r="E207">
        <v>1.5</v>
      </c>
      <c r="F207">
        <v>280</v>
      </c>
      <c r="H207" s="66">
        <f t="shared" si="29"/>
        <v>11.76470588235294</v>
      </c>
      <c r="I207" s="66">
        <f t="shared" si="30"/>
        <v>5.8823529411764701</v>
      </c>
      <c r="J207" s="66">
        <f t="shared" si="31"/>
        <v>823.52941176470586</v>
      </c>
      <c r="K207" s="66">
        <f t="shared" si="32"/>
        <v>7.9411764705882346</v>
      </c>
    </row>
    <row r="208" spans="1:12">
      <c r="A208" s="5" t="s">
        <v>987</v>
      </c>
      <c r="B208">
        <v>560</v>
      </c>
      <c r="C208">
        <v>6</v>
      </c>
      <c r="D208">
        <v>33</v>
      </c>
      <c r="E208">
        <v>7</v>
      </c>
      <c r="F208">
        <v>840</v>
      </c>
      <c r="H208" s="66">
        <f t="shared" si="29"/>
        <v>5.3571428571428568</v>
      </c>
      <c r="I208" s="66">
        <f t="shared" si="30"/>
        <v>29.464285714285715</v>
      </c>
      <c r="J208" s="66">
        <f t="shared" si="31"/>
        <v>750</v>
      </c>
      <c r="K208" s="66">
        <f t="shared" si="32"/>
        <v>11.25</v>
      </c>
    </row>
    <row r="209" spans="1:33">
      <c r="A209" s="5" t="s">
        <v>988</v>
      </c>
      <c r="B209">
        <v>370</v>
      </c>
      <c r="C209">
        <v>5</v>
      </c>
      <c r="D209">
        <v>7</v>
      </c>
      <c r="E209">
        <v>8</v>
      </c>
      <c r="F209">
        <v>1690</v>
      </c>
      <c r="H209" s="66">
        <f t="shared" si="29"/>
        <v>6.756756756756757</v>
      </c>
      <c r="I209" s="66">
        <f t="shared" si="30"/>
        <v>9.4594594594594597</v>
      </c>
      <c r="J209" s="66">
        <f t="shared" si="31"/>
        <v>2283.7837837837837</v>
      </c>
      <c r="K209" s="66">
        <f t="shared" si="32"/>
        <v>19.45945945945946</v>
      </c>
    </row>
    <row r="210" spans="1:33">
      <c r="A210" s="5" t="s">
        <v>989</v>
      </c>
      <c r="B210">
        <v>580</v>
      </c>
      <c r="C210">
        <v>6</v>
      </c>
      <c r="D210">
        <v>33</v>
      </c>
      <c r="E210">
        <v>9</v>
      </c>
      <c r="F210">
        <v>1530</v>
      </c>
      <c r="H210" s="66">
        <f t="shared" si="29"/>
        <v>5.1724137931034484</v>
      </c>
      <c r="I210" s="66">
        <f t="shared" si="30"/>
        <v>28.448275862068968</v>
      </c>
      <c r="J210" s="66">
        <f t="shared" si="31"/>
        <v>1318.9655172413793</v>
      </c>
      <c r="K210" s="66">
        <f t="shared" si="32"/>
        <v>13.96551724137931</v>
      </c>
    </row>
    <row r="211" spans="1:33">
      <c r="A211" s="5" t="s">
        <v>990</v>
      </c>
      <c r="B211">
        <v>550</v>
      </c>
      <c r="C211">
        <v>2</v>
      </c>
      <c r="D211">
        <v>32</v>
      </c>
      <c r="E211">
        <v>10</v>
      </c>
      <c r="F211">
        <v>990</v>
      </c>
      <c r="H211" s="66">
        <f t="shared" si="29"/>
        <v>1.8181818181818181</v>
      </c>
      <c r="I211" s="66">
        <f t="shared" si="30"/>
        <v>29.09090909090909</v>
      </c>
      <c r="J211" s="66">
        <f t="shared" si="31"/>
        <v>900</v>
      </c>
      <c r="K211" s="66">
        <f t="shared" si="32"/>
        <v>16.363636363636363</v>
      </c>
    </row>
    <row r="212" spans="1:33">
      <c r="A212" s="5" t="s">
        <v>991</v>
      </c>
      <c r="B212">
        <v>470</v>
      </c>
      <c r="C212">
        <v>5</v>
      </c>
      <c r="D212">
        <v>36</v>
      </c>
      <c r="E212">
        <v>3.5</v>
      </c>
      <c r="F212">
        <v>1460</v>
      </c>
      <c r="H212" s="66">
        <f t="shared" si="29"/>
        <v>5.3191489361702127</v>
      </c>
      <c r="I212" s="66">
        <f t="shared" si="30"/>
        <v>38.297872340425535</v>
      </c>
      <c r="J212" s="66">
        <f t="shared" si="31"/>
        <v>1553.191489361702</v>
      </c>
      <c r="K212" s="66">
        <f t="shared" si="32"/>
        <v>6.7021276595744679</v>
      </c>
    </row>
    <row r="213" spans="1:33">
      <c r="A213" s="5" t="s">
        <v>992</v>
      </c>
      <c r="B213">
        <v>230</v>
      </c>
      <c r="C213">
        <v>2</v>
      </c>
      <c r="D213">
        <v>16</v>
      </c>
      <c r="E213">
        <v>2</v>
      </c>
      <c r="F213">
        <v>410</v>
      </c>
      <c r="H213" s="66">
        <f t="shared" si="29"/>
        <v>4.3478260869565215</v>
      </c>
      <c r="I213" s="66">
        <f t="shared" si="30"/>
        <v>34.782608695652172</v>
      </c>
      <c r="J213" s="66">
        <f t="shared" si="31"/>
        <v>891.30434782608688</v>
      </c>
      <c r="K213" s="66">
        <f t="shared" si="32"/>
        <v>7.8260869565217401</v>
      </c>
    </row>
    <row r="214" spans="1:33">
      <c r="A214" s="5" t="s">
        <v>993</v>
      </c>
      <c r="B214">
        <v>250</v>
      </c>
      <c r="C214">
        <v>3</v>
      </c>
      <c r="D214">
        <v>16</v>
      </c>
      <c r="E214">
        <v>1.5</v>
      </c>
      <c r="F214">
        <v>380</v>
      </c>
      <c r="H214" s="66">
        <f t="shared" si="29"/>
        <v>6</v>
      </c>
      <c r="I214" s="66">
        <f t="shared" si="30"/>
        <v>32</v>
      </c>
      <c r="J214" s="66">
        <f t="shared" si="31"/>
        <v>760</v>
      </c>
      <c r="K214" s="66">
        <f t="shared" si="32"/>
        <v>5.4</v>
      </c>
    </row>
    <row r="215" spans="1:33">
      <c r="A215" s="5" t="s">
        <v>994</v>
      </c>
      <c r="B215">
        <v>200</v>
      </c>
      <c r="C215">
        <v>1</v>
      </c>
      <c r="D215">
        <v>6</v>
      </c>
      <c r="E215">
        <v>4</v>
      </c>
      <c r="F215">
        <v>310</v>
      </c>
      <c r="H215" s="66">
        <f t="shared" si="29"/>
        <v>2.5</v>
      </c>
      <c r="I215" s="66">
        <f t="shared" si="30"/>
        <v>15</v>
      </c>
      <c r="J215" s="66">
        <f t="shared" si="31"/>
        <v>775</v>
      </c>
      <c r="K215" s="66">
        <f t="shared" si="32"/>
        <v>18</v>
      </c>
    </row>
    <row r="216" spans="1:33">
      <c r="A216" s="5" t="s">
        <v>995</v>
      </c>
      <c r="B216">
        <v>260</v>
      </c>
      <c r="C216">
        <v>1</v>
      </c>
      <c r="D216">
        <v>18</v>
      </c>
      <c r="E216">
        <v>4.5</v>
      </c>
      <c r="F216">
        <v>410</v>
      </c>
      <c r="H216" s="66">
        <f t="shared" si="29"/>
        <v>1.9230769230769231</v>
      </c>
      <c r="I216" s="66">
        <f t="shared" si="30"/>
        <v>34.61538461538462</v>
      </c>
      <c r="J216" s="66">
        <f t="shared" si="31"/>
        <v>788.46153846153845</v>
      </c>
      <c r="K216" s="66">
        <f t="shared" si="32"/>
        <v>15.576923076923077</v>
      </c>
    </row>
    <row r="217" spans="1:33">
      <c r="A217" s="5" t="s">
        <v>996</v>
      </c>
      <c r="B217">
        <v>250</v>
      </c>
      <c r="C217">
        <v>1</v>
      </c>
      <c r="D217">
        <v>19</v>
      </c>
      <c r="E217">
        <v>4.5</v>
      </c>
      <c r="F217">
        <v>560</v>
      </c>
      <c r="H217" s="66">
        <f t="shared" si="29"/>
        <v>2</v>
      </c>
      <c r="I217" s="66">
        <f t="shared" si="30"/>
        <v>38</v>
      </c>
      <c r="J217" s="66">
        <f t="shared" si="31"/>
        <v>1120</v>
      </c>
      <c r="K217" s="66">
        <f t="shared" si="32"/>
        <v>16.2</v>
      </c>
    </row>
    <row r="218" spans="1:33">
      <c r="A218" s="5" t="s">
        <v>997</v>
      </c>
      <c r="B218">
        <v>390</v>
      </c>
      <c r="C218">
        <v>2</v>
      </c>
      <c r="D218">
        <v>20</v>
      </c>
      <c r="E218">
        <v>8</v>
      </c>
      <c r="F218">
        <v>640</v>
      </c>
      <c r="H218" s="66">
        <f t="shared" ref="H218:H280" si="33">C218/B218*500</f>
        <v>2.5641025641025643</v>
      </c>
      <c r="I218" s="66">
        <f t="shared" ref="I218:I280" si="34">D218/B218*500</f>
        <v>25.641025641025639</v>
      </c>
      <c r="J218" s="66">
        <f t="shared" ref="J218:J280" si="35">F218/B218*500</f>
        <v>820.51282051282044</v>
      </c>
      <c r="K218" s="66">
        <f t="shared" ref="K218:K280" si="36">(E218*9)/B218*100</f>
        <v>18.461538461538463</v>
      </c>
    </row>
    <row r="219" spans="1:33">
      <c r="A219" s="5" t="s">
        <v>998</v>
      </c>
      <c r="B219">
        <v>80</v>
      </c>
      <c r="C219">
        <v>2</v>
      </c>
      <c r="D219">
        <v>1</v>
      </c>
      <c r="E219">
        <v>1</v>
      </c>
      <c r="F219">
        <v>140</v>
      </c>
      <c r="H219" s="66">
        <f t="shared" si="33"/>
        <v>12.5</v>
      </c>
      <c r="I219" s="66">
        <f t="shared" si="34"/>
        <v>6.25</v>
      </c>
      <c r="J219" s="66">
        <f t="shared" si="35"/>
        <v>875</v>
      </c>
      <c r="K219" s="66">
        <f t="shared" si="36"/>
        <v>11.25</v>
      </c>
    </row>
    <row r="220" spans="1:33">
      <c r="A220" s="5" t="s">
        <v>999</v>
      </c>
      <c r="B220">
        <v>280</v>
      </c>
      <c r="C220">
        <v>3</v>
      </c>
      <c r="D220">
        <v>16</v>
      </c>
      <c r="E220">
        <v>3.5</v>
      </c>
      <c r="F220">
        <v>420</v>
      </c>
      <c r="H220" s="66">
        <f t="shared" si="33"/>
        <v>5.3571428571428568</v>
      </c>
      <c r="I220" s="66">
        <f t="shared" si="34"/>
        <v>28.571428571428569</v>
      </c>
      <c r="J220" s="66">
        <f t="shared" si="35"/>
        <v>750</v>
      </c>
      <c r="K220" s="66">
        <f t="shared" si="36"/>
        <v>11.25</v>
      </c>
    </row>
    <row r="221" spans="1:33">
      <c r="A221" s="5" t="s">
        <v>1000</v>
      </c>
      <c r="B221">
        <v>190</v>
      </c>
      <c r="C221">
        <v>2</v>
      </c>
      <c r="D221">
        <v>4</v>
      </c>
      <c r="E221">
        <v>4</v>
      </c>
      <c r="F221">
        <v>840</v>
      </c>
      <c r="H221" s="66">
        <f t="shared" si="33"/>
        <v>5.2631578947368416</v>
      </c>
      <c r="I221" s="66">
        <f t="shared" si="34"/>
        <v>10.526315789473683</v>
      </c>
      <c r="J221" s="66">
        <f t="shared" si="35"/>
        <v>2210.5263157894738</v>
      </c>
      <c r="K221" s="66">
        <f t="shared" si="36"/>
        <v>18.947368421052634</v>
      </c>
    </row>
    <row r="222" spans="1:33">
      <c r="A222" s="5" t="s">
        <v>1001</v>
      </c>
      <c r="B222">
        <v>290</v>
      </c>
      <c r="C222">
        <v>3</v>
      </c>
      <c r="D222">
        <v>16</v>
      </c>
      <c r="E222">
        <v>4.5</v>
      </c>
      <c r="F222">
        <v>760</v>
      </c>
      <c r="H222" s="66">
        <f t="shared" si="33"/>
        <v>5.1724137931034484</v>
      </c>
      <c r="I222" s="66">
        <f t="shared" si="34"/>
        <v>27.586206896551722</v>
      </c>
      <c r="J222" s="66">
        <f t="shared" si="35"/>
        <v>1310.3448275862067</v>
      </c>
      <c r="K222" s="66">
        <f t="shared" si="36"/>
        <v>13.96551724137931</v>
      </c>
    </row>
    <row r="223" spans="1:33">
      <c r="A223" s="5" t="s">
        <v>1002</v>
      </c>
      <c r="B223">
        <v>270</v>
      </c>
      <c r="C223">
        <v>1</v>
      </c>
      <c r="D223">
        <v>16</v>
      </c>
      <c r="E223">
        <v>5</v>
      </c>
      <c r="F223">
        <v>490</v>
      </c>
      <c r="H223" s="66">
        <f t="shared" si="33"/>
        <v>1.8518518518518519</v>
      </c>
      <c r="I223" s="66">
        <f t="shared" si="34"/>
        <v>29.62962962962963</v>
      </c>
      <c r="J223" s="66">
        <f t="shared" si="35"/>
        <v>907.40740740740739</v>
      </c>
      <c r="K223" s="66">
        <f t="shared" si="36"/>
        <v>16.666666666666664</v>
      </c>
      <c r="T223" t="s">
        <v>3725</v>
      </c>
      <c r="AG223" t="s">
        <v>3726</v>
      </c>
    </row>
    <row r="224" spans="1:33" ht="15" thickBot="1">
      <c r="A224" s="5" t="s">
        <v>1003</v>
      </c>
      <c r="B224">
        <v>230</v>
      </c>
      <c r="C224">
        <v>3</v>
      </c>
      <c r="D224">
        <v>18</v>
      </c>
      <c r="E224">
        <v>1.5</v>
      </c>
      <c r="F224">
        <v>730</v>
      </c>
      <c r="H224" s="66">
        <f t="shared" si="33"/>
        <v>6.5217391304347823</v>
      </c>
      <c r="I224" s="66">
        <f t="shared" si="34"/>
        <v>39.130434782608695</v>
      </c>
      <c r="J224" s="66">
        <f t="shared" si="35"/>
        <v>1586.9565217391303</v>
      </c>
      <c r="K224" s="66">
        <f t="shared" si="36"/>
        <v>5.8695652173913047</v>
      </c>
    </row>
    <row r="225" spans="1:12" ht="15" thickBot="1">
      <c r="A225" s="8" t="s">
        <v>1004</v>
      </c>
      <c r="H225" s="66"/>
      <c r="I225" s="66"/>
      <c r="J225" s="66"/>
      <c r="K225" s="66"/>
    </row>
    <row r="226" spans="1:12">
      <c r="A226" s="5" t="s">
        <v>1005</v>
      </c>
      <c r="B226">
        <v>130</v>
      </c>
      <c r="C226">
        <v>0</v>
      </c>
      <c r="D226">
        <v>0</v>
      </c>
      <c r="E226">
        <v>1.5</v>
      </c>
      <c r="F226">
        <v>240</v>
      </c>
      <c r="H226" s="66">
        <f t="shared" si="33"/>
        <v>0</v>
      </c>
      <c r="I226" s="66">
        <f t="shared" si="34"/>
        <v>0</v>
      </c>
      <c r="J226" s="66">
        <f t="shared" si="35"/>
        <v>923.07692307692309</v>
      </c>
      <c r="K226" s="66">
        <f t="shared" si="36"/>
        <v>10.384615384615385</v>
      </c>
    </row>
    <row r="227" spans="1:12">
      <c r="A227" s="5" t="s">
        <v>1006</v>
      </c>
      <c r="B227">
        <v>140</v>
      </c>
      <c r="C227">
        <v>0</v>
      </c>
      <c r="D227">
        <v>1</v>
      </c>
      <c r="E227">
        <v>2</v>
      </c>
      <c r="F227">
        <v>350</v>
      </c>
      <c r="H227" s="66">
        <f t="shared" si="33"/>
        <v>0</v>
      </c>
      <c r="I227" s="66">
        <f t="shared" si="34"/>
        <v>3.5714285714285712</v>
      </c>
      <c r="J227" s="66">
        <f t="shared" si="35"/>
        <v>1250</v>
      </c>
      <c r="K227" s="66">
        <f t="shared" si="36"/>
        <v>12.857142857142856</v>
      </c>
      <c r="L227">
        <v>97.8</v>
      </c>
    </row>
    <row r="228" spans="1:12">
      <c r="A228" s="5" t="s">
        <v>1007</v>
      </c>
      <c r="B228">
        <v>180</v>
      </c>
      <c r="C228">
        <v>0</v>
      </c>
      <c r="D228">
        <v>1</v>
      </c>
      <c r="E228">
        <v>3</v>
      </c>
      <c r="F228">
        <v>230</v>
      </c>
      <c r="H228" s="66">
        <f t="shared" si="33"/>
        <v>0</v>
      </c>
      <c r="I228" s="66">
        <f t="shared" si="34"/>
        <v>2.7777777777777777</v>
      </c>
      <c r="J228" s="66">
        <f t="shared" si="35"/>
        <v>638.8888888888888</v>
      </c>
      <c r="K228" s="66">
        <f t="shared" si="36"/>
        <v>15</v>
      </c>
    </row>
    <row r="229" spans="1:12">
      <c r="A229" s="5" t="s">
        <v>1008</v>
      </c>
      <c r="B229">
        <v>150</v>
      </c>
      <c r="C229">
        <v>0</v>
      </c>
      <c r="D229">
        <v>1</v>
      </c>
      <c r="E229">
        <v>2.5</v>
      </c>
      <c r="F229">
        <v>190</v>
      </c>
      <c r="H229" s="66">
        <f t="shared" si="33"/>
        <v>0</v>
      </c>
      <c r="I229" s="66">
        <f t="shared" si="34"/>
        <v>3.3333333333333335</v>
      </c>
      <c r="J229" s="66">
        <f t="shared" si="35"/>
        <v>633.33333333333326</v>
      </c>
      <c r="K229" s="66">
        <f t="shared" si="36"/>
        <v>15</v>
      </c>
    </row>
    <row r="230" spans="1:12">
      <c r="A230" s="5" t="s">
        <v>1009</v>
      </c>
      <c r="B230">
        <v>220</v>
      </c>
      <c r="C230">
        <v>0</v>
      </c>
      <c r="D230">
        <v>0</v>
      </c>
      <c r="E230">
        <v>3.5</v>
      </c>
      <c r="F230">
        <v>380</v>
      </c>
      <c r="H230" s="66">
        <f t="shared" si="33"/>
        <v>0</v>
      </c>
      <c r="I230" s="66">
        <f t="shared" si="34"/>
        <v>0</v>
      </c>
      <c r="J230" s="66">
        <f t="shared" si="35"/>
        <v>863.63636363636363</v>
      </c>
      <c r="K230" s="66">
        <f t="shared" si="36"/>
        <v>14.318181818181818</v>
      </c>
    </row>
    <row r="231" spans="1:12">
      <c r="A231" s="5" t="s">
        <v>1010</v>
      </c>
      <c r="B231">
        <v>80</v>
      </c>
      <c r="C231">
        <v>1</v>
      </c>
      <c r="D231">
        <v>1</v>
      </c>
      <c r="E231">
        <v>0.5</v>
      </c>
      <c r="F231">
        <v>350</v>
      </c>
      <c r="H231" s="66">
        <f t="shared" si="33"/>
        <v>6.25</v>
      </c>
      <c r="I231" s="66">
        <f t="shared" si="34"/>
        <v>6.25</v>
      </c>
      <c r="J231" s="66">
        <f t="shared" si="35"/>
        <v>2187.5</v>
      </c>
      <c r="K231" s="66">
        <f t="shared" si="36"/>
        <v>5.625</v>
      </c>
    </row>
    <row r="232" spans="1:12">
      <c r="A232" s="5" t="s">
        <v>1011</v>
      </c>
      <c r="B232">
        <v>90</v>
      </c>
      <c r="C232">
        <v>0</v>
      </c>
      <c r="D232">
        <v>0</v>
      </c>
      <c r="E232">
        <v>1</v>
      </c>
      <c r="F232">
        <v>390</v>
      </c>
      <c r="H232" s="66">
        <f t="shared" si="33"/>
        <v>0</v>
      </c>
      <c r="I232" s="66">
        <f t="shared" si="34"/>
        <v>0</v>
      </c>
      <c r="J232" s="66">
        <f t="shared" si="35"/>
        <v>2166.6666666666665</v>
      </c>
      <c r="K232" s="66">
        <f t="shared" si="36"/>
        <v>10</v>
      </c>
    </row>
    <row r="233" spans="1:12">
      <c r="A233" s="5" t="s">
        <v>1012</v>
      </c>
      <c r="B233">
        <v>60</v>
      </c>
      <c r="C233">
        <v>0</v>
      </c>
      <c r="D233">
        <v>1</v>
      </c>
      <c r="E233">
        <v>0</v>
      </c>
      <c r="F233">
        <v>430</v>
      </c>
      <c r="H233" s="66">
        <f t="shared" si="33"/>
        <v>0</v>
      </c>
      <c r="I233" s="66">
        <f t="shared" si="34"/>
        <v>8.3333333333333339</v>
      </c>
      <c r="J233" s="66">
        <f t="shared" si="35"/>
        <v>3583.3333333333335</v>
      </c>
      <c r="K233" s="66">
        <f t="shared" si="36"/>
        <v>0</v>
      </c>
    </row>
    <row r="234" spans="1:12">
      <c r="A234" s="5" t="s">
        <v>1013</v>
      </c>
      <c r="B234">
        <v>150</v>
      </c>
      <c r="C234">
        <v>0</v>
      </c>
      <c r="D234">
        <v>0</v>
      </c>
      <c r="E234">
        <v>2</v>
      </c>
      <c r="F234">
        <v>310</v>
      </c>
      <c r="H234" s="66">
        <f t="shared" si="33"/>
        <v>0</v>
      </c>
      <c r="I234" s="66">
        <f t="shared" si="34"/>
        <v>0</v>
      </c>
      <c r="J234" s="66">
        <f t="shared" si="35"/>
        <v>1033.3333333333335</v>
      </c>
      <c r="K234" s="66">
        <f t="shared" si="36"/>
        <v>12</v>
      </c>
    </row>
    <row r="235" spans="1:12">
      <c r="A235" s="5" t="s">
        <v>1014</v>
      </c>
      <c r="B235">
        <v>100</v>
      </c>
      <c r="C235">
        <v>0</v>
      </c>
      <c r="D235">
        <v>0</v>
      </c>
      <c r="E235">
        <v>1</v>
      </c>
      <c r="F235">
        <v>45</v>
      </c>
      <c r="H235" s="66">
        <f t="shared" si="33"/>
        <v>0</v>
      </c>
      <c r="I235" s="66">
        <f t="shared" si="34"/>
        <v>0</v>
      </c>
      <c r="J235" s="66">
        <f t="shared" si="35"/>
        <v>225</v>
      </c>
      <c r="K235" s="66">
        <f t="shared" si="36"/>
        <v>9</v>
      </c>
    </row>
    <row r="236" spans="1:12">
      <c r="A236" s="5" t="s">
        <v>1015</v>
      </c>
      <c r="B236">
        <v>60</v>
      </c>
      <c r="C236">
        <v>0</v>
      </c>
      <c r="D236">
        <v>0</v>
      </c>
      <c r="E236">
        <v>1</v>
      </c>
      <c r="F236">
        <v>120</v>
      </c>
      <c r="H236" s="66">
        <f t="shared" si="33"/>
        <v>0</v>
      </c>
      <c r="I236" s="66">
        <f t="shared" si="34"/>
        <v>0</v>
      </c>
      <c r="J236" s="66">
        <f t="shared" si="35"/>
        <v>1000</v>
      </c>
      <c r="K236" s="66">
        <f t="shared" si="36"/>
        <v>15</v>
      </c>
    </row>
    <row r="237" spans="1:12">
      <c r="A237" s="5" t="s">
        <v>1016</v>
      </c>
      <c r="B237">
        <v>70</v>
      </c>
      <c r="C237">
        <v>0</v>
      </c>
      <c r="D237">
        <v>0</v>
      </c>
      <c r="E237">
        <v>1</v>
      </c>
      <c r="F237">
        <v>180</v>
      </c>
      <c r="H237" s="66">
        <f t="shared" si="33"/>
        <v>0</v>
      </c>
      <c r="I237" s="66">
        <f t="shared" si="34"/>
        <v>0</v>
      </c>
      <c r="J237" s="66">
        <f t="shared" si="35"/>
        <v>1285.7142857142858</v>
      </c>
      <c r="K237" s="66">
        <f t="shared" si="36"/>
        <v>12.857142857142856</v>
      </c>
    </row>
    <row r="238" spans="1:12">
      <c r="A238" s="5" t="s">
        <v>1017</v>
      </c>
      <c r="B238">
        <v>90</v>
      </c>
      <c r="C238">
        <v>0</v>
      </c>
      <c r="D238">
        <v>0</v>
      </c>
      <c r="E238">
        <v>1.5</v>
      </c>
      <c r="F238">
        <v>115</v>
      </c>
      <c r="H238" s="66">
        <f t="shared" si="33"/>
        <v>0</v>
      </c>
      <c r="I238" s="66">
        <f t="shared" si="34"/>
        <v>0</v>
      </c>
      <c r="J238" s="66">
        <f t="shared" si="35"/>
        <v>638.8888888888888</v>
      </c>
      <c r="K238" s="66">
        <f t="shared" si="36"/>
        <v>15</v>
      </c>
    </row>
    <row r="239" spans="1:12">
      <c r="A239" s="5" t="s">
        <v>1018</v>
      </c>
      <c r="B239">
        <v>80</v>
      </c>
      <c r="C239">
        <v>0</v>
      </c>
      <c r="D239">
        <v>0</v>
      </c>
      <c r="E239">
        <v>1.5</v>
      </c>
      <c r="F239">
        <v>95</v>
      </c>
      <c r="H239" s="66">
        <f t="shared" si="33"/>
        <v>0</v>
      </c>
      <c r="I239" s="66">
        <f t="shared" si="34"/>
        <v>0</v>
      </c>
      <c r="J239" s="66">
        <f t="shared" si="35"/>
        <v>593.75</v>
      </c>
      <c r="K239" s="66">
        <f t="shared" si="36"/>
        <v>16.875</v>
      </c>
    </row>
    <row r="240" spans="1:12">
      <c r="A240" s="5" t="s">
        <v>1019</v>
      </c>
      <c r="B240">
        <v>110</v>
      </c>
      <c r="C240">
        <v>0</v>
      </c>
      <c r="D240">
        <v>0</v>
      </c>
      <c r="E240">
        <v>2</v>
      </c>
      <c r="F240">
        <v>190</v>
      </c>
      <c r="H240" s="66">
        <f t="shared" si="33"/>
        <v>0</v>
      </c>
      <c r="I240" s="66">
        <f t="shared" si="34"/>
        <v>0</v>
      </c>
      <c r="J240" s="66">
        <f t="shared" si="35"/>
        <v>863.63636363636363</v>
      </c>
      <c r="K240" s="66">
        <f t="shared" si="36"/>
        <v>16.363636363636363</v>
      </c>
    </row>
    <row r="241" spans="1:12">
      <c r="A241" s="5" t="s">
        <v>1020</v>
      </c>
      <c r="B241">
        <v>40</v>
      </c>
      <c r="C241">
        <v>0</v>
      </c>
      <c r="D241">
        <v>0</v>
      </c>
      <c r="E241">
        <v>0</v>
      </c>
      <c r="F241">
        <v>170</v>
      </c>
      <c r="H241" s="66">
        <f t="shared" si="33"/>
        <v>0</v>
      </c>
      <c r="I241" s="66">
        <f t="shared" si="34"/>
        <v>0</v>
      </c>
      <c r="J241" s="66">
        <f t="shared" si="35"/>
        <v>2125</v>
      </c>
      <c r="K241" s="66">
        <f t="shared" si="36"/>
        <v>0</v>
      </c>
    </row>
    <row r="242" spans="1:12">
      <c r="A242" s="5" t="s">
        <v>1021</v>
      </c>
      <c r="B242">
        <v>45</v>
      </c>
      <c r="C242">
        <v>0</v>
      </c>
      <c r="D242">
        <v>0</v>
      </c>
      <c r="E242">
        <v>0.5</v>
      </c>
      <c r="F242">
        <v>190</v>
      </c>
      <c r="H242" s="66">
        <f t="shared" si="33"/>
        <v>0</v>
      </c>
      <c r="I242" s="66">
        <f t="shared" si="34"/>
        <v>0</v>
      </c>
      <c r="J242" s="66">
        <f t="shared" si="35"/>
        <v>2111.1111111111113</v>
      </c>
      <c r="K242" s="66">
        <f t="shared" si="36"/>
        <v>10</v>
      </c>
    </row>
    <row r="243" spans="1:12">
      <c r="A243" s="5" t="s">
        <v>929</v>
      </c>
      <c r="B243">
        <v>80</v>
      </c>
      <c r="C243">
        <v>0</v>
      </c>
      <c r="D243">
        <v>0</v>
      </c>
      <c r="E243">
        <v>1</v>
      </c>
      <c r="F243">
        <v>160</v>
      </c>
      <c r="H243" s="66">
        <f t="shared" si="33"/>
        <v>0</v>
      </c>
      <c r="I243" s="66">
        <f t="shared" si="34"/>
        <v>0</v>
      </c>
      <c r="J243" s="66">
        <f t="shared" si="35"/>
        <v>1000</v>
      </c>
      <c r="K243" s="66">
        <f t="shared" si="36"/>
        <v>11.25</v>
      </c>
    </row>
    <row r="244" spans="1:12">
      <c r="A244" s="5" t="s">
        <v>930</v>
      </c>
      <c r="B244">
        <v>30</v>
      </c>
      <c r="C244">
        <v>0</v>
      </c>
      <c r="D244">
        <v>0</v>
      </c>
      <c r="E244">
        <v>0</v>
      </c>
      <c r="F244">
        <v>220</v>
      </c>
      <c r="H244" s="66">
        <f t="shared" si="33"/>
        <v>0</v>
      </c>
      <c r="I244" s="66">
        <f t="shared" si="34"/>
        <v>0</v>
      </c>
      <c r="J244" s="66">
        <f t="shared" si="35"/>
        <v>3666.6666666666665</v>
      </c>
      <c r="K244" s="66">
        <f t="shared" si="36"/>
        <v>0</v>
      </c>
    </row>
    <row r="245" spans="1:12" ht="15" thickBot="1">
      <c r="A245" s="5" t="s">
        <v>931</v>
      </c>
      <c r="B245">
        <v>50</v>
      </c>
      <c r="C245">
        <v>0</v>
      </c>
      <c r="D245">
        <v>0</v>
      </c>
      <c r="E245">
        <v>0.5</v>
      </c>
      <c r="F245">
        <v>20</v>
      </c>
      <c r="H245" s="66">
        <f t="shared" si="33"/>
        <v>0</v>
      </c>
      <c r="I245" s="66">
        <f t="shared" si="34"/>
        <v>0</v>
      </c>
      <c r="J245" s="66">
        <f t="shared" si="35"/>
        <v>200</v>
      </c>
      <c r="K245" s="66">
        <f t="shared" si="36"/>
        <v>9</v>
      </c>
    </row>
    <row r="246" spans="1:12" ht="15" thickBot="1">
      <c r="A246" s="8" t="s">
        <v>932</v>
      </c>
      <c r="H246" s="66"/>
      <c r="I246" s="66"/>
      <c r="J246" s="66"/>
      <c r="K246" s="66"/>
    </row>
    <row r="247" spans="1:12">
      <c r="A247" s="5" t="s">
        <v>933</v>
      </c>
      <c r="B247">
        <v>600</v>
      </c>
      <c r="C247">
        <v>0</v>
      </c>
      <c r="D247">
        <v>5</v>
      </c>
      <c r="E247">
        <v>15</v>
      </c>
      <c r="F247">
        <v>190</v>
      </c>
      <c r="H247" s="66">
        <f t="shared" si="33"/>
        <v>0</v>
      </c>
      <c r="I247" s="66">
        <f t="shared" si="34"/>
        <v>4.166666666666667</v>
      </c>
      <c r="J247" s="66">
        <f t="shared" si="35"/>
        <v>158.33333333333331</v>
      </c>
      <c r="K247" s="66">
        <f t="shared" si="36"/>
        <v>22.5</v>
      </c>
      <c r="L247">
        <v>369</v>
      </c>
    </row>
    <row r="248" spans="1:12">
      <c r="A248" s="5" t="s">
        <v>934</v>
      </c>
      <c r="B248">
        <v>300</v>
      </c>
      <c r="C248">
        <v>1</v>
      </c>
      <c r="D248">
        <v>7</v>
      </c>
      <c r="E248">
        <v>1</v>
      </c>
      <c r="F248">
        <v>90</v>
      </c>
      <c r="H248" s="66">
        <f t="shared" si="33"/>
        <v>1.6666666666666667</v>
      </c>
      <c r="I248" s="66">
        <f t="shared" si="34"/>
        <v>11.666666666666668</v>
      </c>
      <c r="J248" s="66">
        <f t="shared" si="35"/>
        <v>150</v>
      </c>
      <c r="K248" s="66">
        <f t="shared" si="36"/>
        <v>3</v>
      </c>
    </row>
    <row r="249" spans="1:12">
      <c r="A249" s="5" t="s">
        <v>935</v>
      </c>
      <c r="B249">
        <v>230</v>
      </c>
      <c r="C249">
        <v>2</v>
      </c>
      <c r="D249">
        <v>6</v>
      </c>
      <c r="E249">
        <v>1</v>
      </c>
      <c r="F249">
        <v>90</v>
      </c>
      <c r="H249" s="66">
        <f t="shared" si="33"/>
        <v>4.3478260869565215</v>
      </c>
      <c r="I249" s="66">
        <f t="shared" si="34"/>
        <v>13.043478260869565</v>
      </c>
      <c r="J249" s="66">
        <f t="shared" si="35"/>
        <v>195.6521739130435</v>
      </c>
      <c r="K249" s="66">
        <f t="shared" si="36"/>
        <v>3.9130434782608701</v>
      </c>
    </row>
    <row r="250" spans="1:12">
      <c r="A250" s="5" t="s">
        <v>936</v>
      </c>
      <c r="B250">
        <v>260</v>
      </c>
      <c r="C250">
        <v>2</v>
      </c>
      <c r="D250">
        <v>6</v>
      </c>
      <c r="E250">
        <v>1</v>
      </c>
      <c r="F250">
        <v>90</v>
      </c>
      <c r="H250" s="66">
        <f t="shared" si="33"/>
        <v>3.8461538461538463</v>
      </c>
      <c r="I250" s="66">
        <f t="shared" si="34"/>
        <v>11.538461538461538</v>
      </c>
      <c r="J250" s="66">
        <f t="shared" si="35"/>
        <v>173.07692307692307</v>
      </c>
      <c r="K250" s="66">
        <f t="shared" si="36"/>
        <v>3.4615384615384617</v>
      </c>
    </row>
    <row r="251" spans="1:12">
      <c r="A251" s="5" t="s">
        <v>937</v>
      </c>
      <c r="B251">
        <v>290</v>
      </c>
      <c r="C251">
        <v>1</v>
      </c>
      <c r="D251">
        <v>6</v>
      </c>
      <c r="E251">
        <v>1</v>
      </c>
      <c r="F251">
        <v>90</v>
      </c>
      <c r="H251" s="66">
        <f t="shared" si="33"/>
        <v>1.7241379310344827</v>
      </c>
      <c r="I251" s="66">
        <f t="shared" si="34"/>
        <v>10.344827586206897</v>
      </c>
      <c r="J251" s="66">
        <f t="shared" si="35"/>
        <v>155.17241379310346</v>
      </c>
      <c r="K251" s="66">
        <f t="shared" si="36"/>
        <v>3.103448275862069</v>
      </c>
    </row>
    <row r="252" spans="1:12">
      <c r="A252" s="5" t="s">
        <v>938</v>
      </c>
      <c r="B252">
        <v>330</v>
      </c>
      <c r="C252">
        <v>2</v>
      </c>
      <c r="D252">
        <v>2</v>
      </c>
      <c r="E252">
        <v>7</v>
      </c>
      <c r="F252">
        <v>30</v>
      </c>
      <c r="H252" s="66">
        <f t="shared" si="33"/>
        <v>3.0303030303030303</v>
      </c>
      <c r="I252" s="66">
        <f t="shared" si="34"/>
        <v>3.0303030303030303</v>
      </c>
      <c r="J252" s="66">
        <f t="shared" si="35"/>
        <v>45.454545454545453</v>
      </c>
      <c r="K252" s="66">
        <f t="shared" si="36"/>
        <v>19.090909090909093</v>
      </c>
    </row>
    <row r="253" spans="1:12" ht="15" thickBot="1">
      <c r="A253" s="5" t="s">
        <v>939</v>
      </c>
      <c r="B253">
        <v>570</v>
      </c>
      <c r="C253">
        <v>2</v>
      </c>
      <c r="D253">
        <v>6</v>
      </c>
      <c r="E253">
        <v>14</v>
      </c>
      <c r="F253">
        <v>140</v>
      </c>
      <c r="H253" s="66">
        <f t="shared" si="33"/>
        <v>1.7543859649122808</v>
      </c>
      <c r="I253" s="66">
        <f t="shared" si="34"/>
        <v>5.2631578947368416</v>
      </c>
      <c r="J253" s="66">
        <f t="shared" si="35"/>
        <v>122.80701754385964</v>
      </c>
      <c r="K253" s="66">
        <f t="shared" si="36"/>
        <v>22.105263157894736</v>
      </c>
    </row>
    <row r="254" spans="1:12" ht="15" thickBot="1">
      <c r="A254" s="8" t="s">
        <v>940</v>
      </c>
      <c r="H254" s="66"/>
      <c r="I254" s="66"/>
      <c r="J254" s="66"/>
      <c r="K254" s="66"/>
    </row>
    <row r="255" spans="1:12">
      <c r="A255" s="5" t="s">
        <v>941</v>
      </c>
      <c r="B255">
        <v>160</v>
      </c>
      <c r="C255">
        <v>0</v>
      </c>
      <c r="D255">
        <v>6</v>
      </c>
      <c r="E255">
        <v>2</v>
      </c>
      <c r="F255">
        <v>75</v>
      </c>
      <c r="H255" s="66">
        <f t="shared" si="33"/>
        <v>0</v>
      </c>
      <c r="I255" s="66">
        <f t="shared" si="34"/>
        <v>18.75</v>
      </c>
      <c r="J255" s="66">
        <f t="shared" si="35"/>
        <v>234.375</v>
      </c>
      <c r="K255" s="66">
        <f t="shared" si="36"/>
        <v>11.25</v>
      </c>
      <c r="L255">
        <v>64.3</v>
      </c>
    </row>
    <row r="256" spans="1:12">
      <c r="A256" s="5" t="s">
        <v>942</v>
      </c>
      <c r="B256">
        <v>130</v>
      </c>
      <c r="C256">
        <v>0</v>
      </c>
      <c r="D256">
        <v>0</v>
      </c>
      <c r="E256">
        <v>0</v>
      </c>
      <c r="F256">
        <v>10</v>
      </c>
      <c r="H256" s="66">
        <f t="shared" si="33"/>
        <v>0</v>
      </c>
      <c r="I256" s="66">
        <f t="shared" si="34"/>
        <v>0</v>
      </c>
      <c r="J256" s="66">
        <f t="shared" si="35"/>
        <v>38.461538461538467</v>
      </c>
      <c r="K256" s="66">
        <f t="shared" si="36"/>
        <v>0</v>
      </c>
    </row>
    <row r="257" spans="1:33">
      <c r="A257" s="5" t="s">
        <v>943</v>
      </c>
      <c r="B257">
        <v>160</v>
      </c>
      <c r="C257">
        <v>0</v>
      </c>
      <c r="D257">
        <v>0</v>
      </c>
      <c r="E257">
        <v>0</v>
      </c>
      <c r="F257">
        <v>10</v>
      </c>
      <c r="H257" s="66">
        <f t="shared" si="33"/>
        <v>0</v>
      </c>
      <c r="I257" s="66">
        <f t="shared" si="34"/>
        <v>0</v>
      </c>
      <c r="J257" s="66">
        <f t="shared" si="35"/>
        <v>31.25</v>
      </c>
      <c r="K257" s="66">
        <f t="shared" si="36"/>
        <v>0</v>
      </c>
    </row>
    <row r="258" spans="1:33">
      <c r="A258" s="5" t="s">
        <v>944</v>
      </c>
      <c r="B258">
        <v>0</v>
      </c>
      <c r="C258">
        <v>0</v>
      </c>
      <c r="D258">
        <v>0</v>
      </c>
      <c r="E258">
        <v>0</v>
      </c>
      <c r="F258">
        <v>20</v>
      </c>
      <c r="H258" s="66" t="e">
        <f t="shared" si="33"/>
        <v>#DIV/0!</v>
      </c>
      <c r="I258" s="66" t="e">
        <f t="shared" si="34"/>
        <v>#DIV/0!</v>
      </c>
      <c r="J258" s="66" t="e">
        <f t="shared" si="35"/>
        <v>#DIV/0!</v>
      </c>
      <c r="K258" s="66" t="e">
        <f t="shared" si="36"/>
        <v>#DIV/0!</v>
      </c>
    </row>
    <row r="259" spans="1:33">
      <c r="A259" s="5" t="s">
        <v>945</v>
      </c>
      <c r="B259">
        <v>0</v>
      </c>
      <c r="C259">
        <v>0</v>
      </c>
      <c r="D259">
        <v>0</v>
      </c>
      <c r="E259">
        <v>0</v>
      </c>
      <c r="F259">
        <v>30</v>
      </c>
      <c r="H259" s="66" t="e">
        <f t="shared" si="33"/>
        <v>#DIV/0!</v>
      </c>
      <c r="I259" s="66" t="e">
        <f t="shared" si="34"/>
        <v>#DIV/0!</v>
      </c>
      <c r="J259" s="66" t="e">
        <f t="shared" si="35"/>
        <v>#DIV/0!</v>
      </c>
      <c r="K259" s="66" t="e">
        <f t="shared" si="36"/>
        <v>#DIV/0!</v>
      </c>
    </row>
    <row r="260" spans="1:33">
      <c r="A260" s="5" t="s">
        <v>946</v>
      </c>
      <c r="B260">
        <v>0</v>
      </c>
      <c r="C260">
        <v>0</v>
      </c>
      <c r="D260">
        <v>0</v>
      </c>
      <c r="E260">
        <v>0</v>
      </c>
      <c r="F260">
        <v>0</v>
      </c>
      <c r="H260" s="66" t="e">
        <f t="shared" si="33"/>
        <v>#DIV/0!</v>
      </c>
      <c r="I260" s="66" t="e">
        <f t="shared" si="34"/>
        <v>#DIV/0!</v>
      </c>
      <c r="J260" s="66" t="e">
        <f t="shared" si="35"/>
        <v>#DIV/0!</v>
      </c>
      <c r="K260" s="66" t="e">
        <f t="shared" si="36"/>
        <v>#DIV/0!</v>
      </c>
    </row>
    <row r="261" spans="1:33" ht="15" thickBot="1">
      <c r="A261" s="5" t="s">
        <v>947</v>
      </c>
      <c r="B261">
        <v>0</v>
      </c>
      <c r="C261">
        <v>0</v>
      </c>
      <c r="D261">
        <v>0</v>
      </c>
      <c r="E261">
        <v>0</v>
      </c>
      <c r="F261">
        <v>0</v>
      </c>
      <c r="H261" s="66" t="e">
        <f t="shared" si="33"/>
        <v>#DIV/0!</v>
      </c>
      <c r="I261" s="66" t="e">
        <f t="shared" si="34"/>
        <v>#DIV/0!</v>
      </c>
      <c r="J261" s="66" t="e">
        <f t="shared" si="35"/>
        <v>#DIV/0!</v>
      </c>
      <c r="K261" s="66" t="e">
        <f t="shared" si="36"/>
        <v>#DIV/0!</v>
      </c>
    </row>
    <row r="262" spans="1:33" ht="15" thickBot="1">
      <c r="A262" s="8" t="s">
        <v>948</v>
      </c>
      <c r="H262" s="66"/>
      <c r="I262" s="66"/>
      <c r="J262" s="66"/>
      <c r="K262" s="66"/>
    </row>
    <row r="263" spans="1:33">
      <c r="A263" s="5" t="s">
        <v>949</v>
      </c>
      <c r="B263">
        <v>120</v>
      </c>
      <c r="C263">
        <v>0</v>
      </c>
      <c r="D263">
        <v>8</v>
      </c>
      <c r="E263">
        <v>3</v>
      </c>
      <c r="F263">
        <v>95</v>
      </c>
      <c r="H263" s="66">
        <f t="shared" si="33"/>
        <v>0</v>
      </c>
      <c r="I263" s="66">
        <f t="shared" si="34"/>
        <v>33.333333333333336</v>
      </c>
      <c r="J263" s="66">
        <f t="shared" si="35"/>
        <v>395.83333333333331</v>
      </c>
      <c r="K263" s="66">
        <f t="shared" si="36"/>
        <v>22.5</v>
      </c>
    </row>
    <row r="264" spans="1:33">
      <c r="A264" s="5" t="s">
        <v>950</v>
      </c>
      <c r="B264">
        <v>380</v>
      </c>
      <c r="C264">
        <v>2</v>
      </c>
      <c r="D264">
        <v>11</v>
      </c>
      <c r="E264">
        <v>11</v>
      </c>
      <c r="F264">
        <v>160</v>
      </c>
      <c r="H264" s="66">
        <f t="shared" si="33"/>
        <v>2.6315789473684208</v>
      </c>
      <c r="I264" s="66">
        <f t="shared" si="34"/>
        <v>14.473684210526315</v>
      </c>
      <c r="J264" s="66">
        <f t="shared" si="35"/>
        <v>210.52631578947367</v>
      </c>
      <c r="K264" s="66">
        <f t="shared" si="36"/>
        <v>26.052631578947366</v>
      </c>
      <c r="L264">
        <v>223.8</v>
      </c>
      <c r="N264">
        <v>1790</v>
      </c>
    </row>
    <row r="265" spans="1:33">
      <c r="A265" s="5" t="s">
        <v>951</v>
      </c>
      <c r="B265">
        <v>120</v>
      </c>
      <c r="C265">
        <v>0</v>
      </c>
      <c r="D265">
        <v>8</v>
      </c>
      <c r="E265">
        <v>3</v>
      </c>
      <c r="F265">
        <v>95</v>
      </c>
      <c r="H265" s="66">
        <f t="shared" si="33"/>
        <v>0</v>
      </c>
      <c r="I265" s="66">
        <f t="shared" si="34"/>
        <v>33.333333333333336</v>
      </c>
      <c r="J265" s="66">
        <f t="shared" si="35"/>
        <v>395.83333333333331</v>
      </c>
      <c r="K265" s="66">
        <f t="shared" si="36"/>
        <v>22.5</v>
      </c>
    </row>
    <row r="266" spans="1:33">
      <c r="A266" s="5" t="s">
        <v>952</v>
      </c>
      <c r="B266">
        <v>420</v>
      </c>
      <c r="C266">
        <v>0</v>
      </c>
      <c r="D266">
        <v>10</v>
      </c>
      <c r="E266">
        <v>12</v>
      </c>
      <c r="F266">
        <v>210</v>
      </c>
      <c r="H266" s="66">
        <f t="shared" si="33"/>
        <v>0</v>
      </c>
      <c r="I266" s="66">
        <f t="shared" si="34"/>
        <v>11.904761904761903</v>
      </c>
      <c r="J266" s="66">
        <f t="shared" si="35"/>
        <v>250</v>
      </c>
      <c r="K266" s="66">
        <f t="shared" si="36"/>
        <v>25.714285714285712</v>
      </c>
    </row>
    <row r="267" spans="1:33">
      <c r="A267" s="5" t="s">
        <v>953</v>
      </c>
      <c r="B267">
        <v>230</v>
      </c>
      <c r="C267">
        <v>0</v>
      </c>
      <c r="D267">
        <v>9</v>
      </c>
      <c r="E267">
        <v>3</v>
      </c>
      <c r="F267">
        <v>105</v>
      </c>
      <c r="H267" s="66">
        <f t="shared" si="33"/>
        <v>0</v>
      </c>
      <c r="I267" s="66">
        <f t="shared" si="34"/>
        <v>19.565217391304348</v>
      </c>
      <c r="J267" s="66">
        <f t="shared" si="35"/>
        <v>228.26086956521738</v>
      </c>
      <c r="K267" s="66">
        <f t="shared" si="36"/>
        <v>11.739130434782609</v>
      </c>
      <c r="T267" t="s">
        <v>3727</v>
      </c>
      <c r="AG267" t="s">
        <v>3728</v>
      </c>
    </row>
    <row r="268" spans="1:33">
      <c r="A268" s="5" t="s">
        <v>954</v>
      </c>
      <c r="B268">
        <v>280</v>
      </c>
      <c r="C268">
        <v>0</v>
      </c>
      <c r="D268">
        <v>12</v>
      </c>
      <c r="E268">
        <v>4.5</v>
      </c>
      <c r="F268">
        <v>150</v>
      </c>
      <c r="H268" s="66">
        <f t="shared" si="33"/>
        <v>0</v>
      </c>
      <c r="I268" s="66">
        <f t="shared" si="34"/>
        <v>21.428571428571427</v>
      </c>
      <c r="J268" s="66">
        <f t="shared" si="35"/>
        <v>267.85714285714283</v>
      </c>
      <c r="K268" s="66">
        <f t="shared" si="36"/>
        <v>14.464285714285715</v>
      </c>
    </row>
    <row r="269" spans="1:33">
      <c r="A269" s="5" t="s">
        <v>955</v>
      </c>
      <c r="B269">
        <v>100</v>
      </c>
      <c r="C269">
        <v>0</v>
      </c>
      <c r="D269">
        <v>9</v>
      </c>
      <c r="E269">
        <v>0</v>
      </c>
      <c r="F269">
        <v>105</v>
      </c>
      <c r="H269" s="66">
        <f t="shared" si="33"/>
        <v>0</v>
      </c>
      <c r="I269" s="66">
        <f t="shared" si="34"/>
        <v>45</v>
      </c>
      <c r="J269" s="66">
        <f t="shared" si="35"/>
        <v>525</v>
      </c>
      <c r="K269" s="66">
        <f t="shared" si="36"/>
        <v>0</v>
      </c>
    </row>
    <row r="270" spans="1:33" ht="15" thickBot="1">
      <c r="A270" s="5" t="s">
        <v>956</v>
      </c>
      <c r="B270">
        <v>140</v>
      </c>
      <c r="C270">
        <v>0</v>
      </c>
      <c r="D270">
        <v>3</v>
      </c>
      <c r="E270">
        <v>0</v>
      </c>
      <c r="F270">
        <v>150</v>
      </c>
      <c r="H270" s="66">
        <f t="shared" si="33"/>
        <v>0</v>
      </c>
      <c r="I270" s="66">
        <f t="shared" si="34"/>
        <v>10.714285714285714</v>
      </c>
      <c r="J270" s="66">
        <f t="shared" si="35"/>
        <v>535.71428571428567</v>
      </c>
      <c r="K270" s="66">
        <f t="shared" si="36"/>
        <v>0</v>
      </c>
    </row>
    <row r="271" spans="1:33" ht="15" thickBot="1">
      <c r="A271" s="8" t="s">
        <v>957</v>
      </c>
      <c r="H271" s="66"/>
      <c r="I271" s="66"/>
      <c r="J271" s="66"/>
      <c r="K271" s="66"/>
    </row>
    <row r="272" spans="1:33">
      <c r="A272" s="5" t="s">
        <v>958</v>
      </c>
      <c r="B272">
        <v>200</v>
      </c>
      <c r="C272">
        <v>0</v>
      </c>
      <c r="D272">
        <v>7</v>
      </c>
      <c r="E272">
        <v>2.5</v>
      </c>
      <c r="F272">
        <v>90</v>
      </c>
      <c r="H272" s="66">
        <f t="shared" si="33"/>
        <v>0</v>
      </c>
      <c r="I272" s="66">
        <f t="shared" si="34"/>
        <v>17.5</v>
      </c>
      <c r="J272" s="66">
        <f t="shared" si="35"/>
        <v>225</v>
      </c>
      <c r="K272" s="66">
        <f t="shared" si="36"/>
        <v>11.25</v>
      </c>
      <c r="L272">
        <v>67.8</v>
      </c>
      <c r="N272">
        <v>610</v>
      </c>
    </row>
    <row r="273" spans="1:14">
      <c r="A273" s="5" t="s">
        <v>959</v>
      </c>
      <c r="B273">
        <v>5</v>
      </c>
      <c r="C273">
        <v>0</v>
      </c>
      <c r="D273">
        <v>0</v>
      </c>
      <c r="E273">
        <v>0</v>
      </c>
      <c r="F273">
        <v>5</v>
      </c>
      <c r="H273" s="66">
        <f t="shared" si="33"/>
        <v>0</v>
      </c>
      <c r="I273" s="66">
        <f t="shared" si="34"/>
        <v>0</v>
      </c>
      <c r="J273" s="66">
        <f t="shared" si="35"/>
        <v>500</v>
      </c>
      <c r="K273" s="66">
        <f t="shared" si="36"/>
        <v>0</v>
      </c>
    </row>
    <row r="274" spans="1:14">
      <c r="A274" s="5" t="s">
        <v>960</v>
      </c>
      <c r="B274">
        <v>5</v>
      </c>
      <c r="C274">
        <v>0</v>
      </c>
      <c r="D274">
        <v>1</v>
      </c>
      <c r="E274">
        <v>0</v>
      </c>
      <c r="F274">
        <v>10</v>
      </c>
      <c r="H274" s="66">
        <f t="shared" si="33"/>
        <v>0</v>
      </c>
      <c r="I274" s="66">
        <f t="shared" si="34"/>
        <v>100</v>
      </c>
      <c r="J274" s="66">
        <f t="shared" si="35"/>
        <v>1000</v>
      </c>
      <c r="K274" s="66">
        <f t="shared" si="36"/>
        <v>0</v>
      </c>
    </row>
    <row r="275" spans="1:14">
      <c r="A275" s="5" t="s">
        <v>961</v>
      </c>
      <c r="B275">
        <v>5</v>
      </c>
      <c r="C275">
        <v>0</v>
      </c>
      <c r="D275">
        <v>1</v>
      </c>
      <c r="E275">
        <v>0</v>
      </c>
      <c r="F275">
        <v>10</v>
      </c>
      <c r="H275" s="66">
        <f t="shared" si="33"/>
        <v>0</v>
      </c>
      <c r="I275" s="66">
        <f t="shared" si="34"/>
        <v>100</v>
      </c>
      <c r="J275" s="66">
        <f t="shared" si="35"/>
        <v>1000</v>
      </c>
      <c r="K275" s="66">
        <f t="shared" si="36"/>
        <v>0</v>
      </c>
    </row>
    <row r="276" spans="1:14">
      <c r="A276" s="5" t="s">
        <v>962</v>
      </c>
      <c r="B276">
        <v>5</v>
      </c>
      <c r="C276">
        <v>0</v>
      </c>
      <c r="D276">
        <v>0</v>
      </c>
      <c r="E276">
        <v>0</v>
      </c>
      <c r="F276">
        <v>0</v>
      </c>
      <c r="H276" s="66">
        <f t="shared" si="33"/>
        <v>0</v>
      </c>
      <c r="I276" s="66">
        <f t="shared" si="34"/>
        <v>0</v>
      </c>
      <c r="J276" s="66">
        <f t="shared" si="35"/>
        <v>0</v>
      </c>
      <c r="K276" s="66">
        <f t="shared" si="36"/>
        <v>0</v>
      </c>
    </row>
    <row r="277" spans="1:14">
      <c r="A277" s="5" t="s">
        <v>963</v>
      </c>
      <c r="B277">
        <v>5</v>
      </c>
      <c r="C277">
        <v>0</v>
      </c>
      <c r="D277">
        <v>0</v>
      </c>
      <c r="E277">
        <v>0</v>
      </c>
      <c r="F277">
        <v>5</v>
      </c>
      <c r="H277" s="66">
        <f t="shared" si="33"/>
        <v>0</v>
      </c>
      <c r="I277" s="66">
        <f t="shared" si="34"/>
        <v>0</v>
      </c>
      <c r="J277" s="66">
        <f t="shared" si="35"/>
        <v>500</v>
      </c>
      <c r="K277" s="66">
        <f t="shared" si="36"/>
        <v>0</v>
      </c>
    </row>
    <row r="278" spans="1:14">
      <c r="A278" s="5" t="s">
        <v>964</v>
      </c>
      <c r="B278">
        <v>5</v>
      </c>
      <c r="C278">
        <v>0</v>
      </c>
      <c r="D278">
        <v>1</v>
      </c>
      <c r="E278">
        <v>0</v>
      </c>
      <c r="F278">
        <v>5</v>
      </c>
      <c r="H278" s="66">
        <f t="shared" si="33"/>
        <v>0</v>
      </c>
      <c r="I278" s="66">
        <f t="shared" si="34"/>
        <v>100</v>
      </c>
      <c r="J278" s="66">
        <f t="shared" si="35"/>
        <v>500</v>
      </c>
      <c r="K278" s="66">
        <f t="shared" si="36"/>
        <v>0</v>
      </c>
    </row>
    <row r="279" spans="1:14">
      <c r="A279" s="5" t="s">
        <v>965</v>
      </c>
      <c r="B279">
        <v>380</v>
      </c>
      <c r="C279">
        <v>2</v>
      </c>
      <c r="D279">
        <v>11</v>
      </c>
      <c r="E279">
        <v>11</v>
      </c>
      <c r="F279">
        <v>160</v>
      </c>
      <c r="H279" s="66">
        <f t="shared" si="33"/>
        <v>2.6315789473684208</v>
      </c>
      <c r="I279" s="66">
        <f t="shared" si="34"/>
        <v>14.473684210526315</v>
      </c>
      <c r="J279" s="66">
        <f t="shared" si="35"/>
        <v>210.52631578947367</v>
      </c>
      <c r="K279" s="66">
        <f t="shared" si="36"/>
        <v>26.052631578947366</v>
      </c>
    </row>
    <row r="280" spans="1:14" ht="15" thickBot="1">
      <c r="A280" s="5" t="s">
        <v>966</v>
      </c>
      <c r="B280">
        <v>0</v>
      </c>
      <c r="C280">
        <v>0</v>
      </c>
      <c r="D280">
        <v>0</v>
      </c>
      <c r="E280">
        <v>0</v>
      </c>
      <c r="F280">
        <v>0</v>
      </c>
      <c r="H280" s="66" t="e">
        <f t="shared" si="33"/>
        <v>#DIV/0!</v>
      </c>
      <c r="I280" s="66" t="e">
        <f t="shared" si="34"/>
        <v>#DIV/0!</v>
      </c>
      <c r="J280" s="66" t="e">
        <f t="shared" si="35"/>
        <v>#DIV/0!</v>
      </c>
      <c r="K280" s="66" t="e">
        <f t="shared" si="36"/>
        <v>#DIV/0!</v>
      </c>
    </row>
    <row r="281" spans="1:14" ht="15" thickBot="1">
      <c r="A281" s="8" t="s">
        <v>967</v>
      </c>
      <c r="H281" s="66"/>
      <c r="I281" s="66"/>
      <c r="J281" s="66"/>
      <c r="K281" s="66"/>
    </row>
    <row r="282" spans="1:14">
      <c r="A282" s="5" t="s">
        <v>968</v>
      </c>
      <c r="B282">
        <v>200</v>
      </c>
      <c r="C282">
        <v>1</v>
      </c>
      <c r="D282">
        <v>4</v>
      </c>
      <c r="E282">
        <v>0</v>
      </c>
      <c r="F282">
        <v>0</v>
      </c>
      <c r="H282" s="66">
        <f t="shared" ref="H282:H301" si="37">C282/B282*500</f>
        <v>2.5</v>
      </c>
      <c r="I282" s="66">
        <f t="shared" ref="I282:I301" si="38">D282/B282*500</f>
        <v>10</v>
      </c>
      <c r="J282" s="66">
        <f t="shared" ref="J282:J301" si="39">F282/B282*500</f>
        <v>0</v>
      </c>
      <c r="K282" s="66">
        <f t="shared" ref="K282:K301" si="40">(E282*9)/B282*100</f>
        <v>0</v>
      </c>
      <c r="L282">
        <v>144</v>
      </c>
    </row>
    <row r="283" spans="1:14">
      <c r="A283" s="5" t="s">
        <v>969</v>
      </c>
      <c r="B283">
        <v>110</v>
      </c>
      <c r="C283">
        <v>1</v>
      </c>
      <c r="D283">
        <v>2</v>
      </c>
      <c r="E283">
        <v>0</v>
      </c>
      <c r="F283">
        <v>0</v>
      </c>
      <c r="H283" s="66">
        <f t="shared" si="37"/>
        <v>4.545454545454545</v>
      </c>
      <c r="I283" s="66">
        <f t="shared" si="38"/>
        <v>9.0909090909090899</v>
      </c>
      <c r="J283" s="66">
        <f t="shared" si="39"/>
        <v>0</v>
      </c>
      <c r="K283" s="66">
        <f t="shared" si="40"/>
        <v>0</v>
      </c>
      <c r="N283">
        <v>720</v>
      </c>
    </row>
    <row r="284" spans="1:14">
      <c r="A284" s="5" t="s">
        <v>970</v>
      </c>
      <c r="B284">
        <v>120</v>
      </c>
      <c r="C284">
        <v>0</v>
      </c>
      <c r="D284">
        <v>8</v>
      </c>
      <c r="E284">
        <v>3</v>
      </c>
      <c r="F284">
        <v>115</v>
      </c>
      <c r="H284" s="66">
        <f t="shared" si="37"/>
        <v>0</v>
      </c>
      <c r="I284" s="66">
        <f t="shared" si="38"/>
        <v>33.333333333333336</v>
      </c>
      <c r="J284" s="66">
        <f t="shared" si="39"/>
        <v>479.16666666666669</v>
      </c>
      <c r="K284" s="66">
        <f t="shared" si="40"/>
        <v>22.5</v>
      </c>
    </row>
    <row r="285" spans="1:14">
      <c r="A285" s="5" t="s">
        <v>971</v>
      </c>
      <c r="B285">
        <v>170</v>
      </c>
      <c r="C285">
        <v>0</v>
      </c>
      <c r="D285">
        <v>7</v>
      </c>
      <c r="E285">
        <v>3</v>
      </c>
      <c r="F285">
        <v>150</v>
      </c>
      <c r="H285" s="66">
        <f t="shared" si="37"/>
        <v>0</v>
      </c>
      <c r="I285" s="66">
        <f t="shared" si="38"/>
        <v>20.588235294117649</v>
      </c>
      <c r="J285" s="66">
        <f t="shared" si="39"/>
        <v>441.1764705882353</v>
      </c>
      <c r="K285" s="66">
        <f t="shared" si="40"/>
        <v>15.882352941176469</v>
      </c>
    </row>
    <row r="286" spans="1:14" ht="15" thickBot="1">
      <c r="A286" s="5" t="s">
        <v>972</v>
      </c>
      <c r="B286">
        <v>120</v>
      </c>
      <c r="C286">
        <v>0</v>
      </c>
      <c r="D286">
        <v>0</v>
      </c>
      <c r="E286">
        <v>6</v>
      </c>
      <c r="F286">
        <v>25</v>
      </c>
      <c r="H286" s="66">
        <f t="shared" si="37"/>
        <v>0</v>
      </c>
      <c r="I286" s="66">
        <f t="shared" si="38"/>
        <v>0</v>
      </c>
      <c r="J286" s="66">
        <f t="shared" si="39"/>
        <v>104.16666666666667</v>
      </c>
      <c r="K286" s="66">
        <f t="shared" si="40"/>
        <v>45</v>
      </c>
    </row>
    <row r="287" spans="1:14" ht="15" thickBot="1">
      <c r="A287" s="8" t="s">
        <v>973</v>
      </c>
      <c r="H287" s="66"/>
      <c r="I287" s="66"/>
      <c r="J287" s="66"/>
      <c r="K287" s="66"/>
    </row>
    <row r="288" spans="1:14">
      <c r="A288" s="5" t="s">
        <v>974</v>
      </c>
      <c r="B288">
        <v>320</v>
      </c>
      <c r="C288">
        <v>3</v>
      </c>
      <c r="D288">
        <v>23</v>
      </c>
      <c r="E288">
        <v>6</v>
      </c>
      <c r="F288">
        <v>820</v>
      </c>
      <c r="H288" s="66">
        <f t="shared" si="37"/>
        <v>4.6875</v>
      </c>
      <c r="I288" s="66">
        <f t="shared" si="38"/>
        <v>35.9375</v>
      </c>
      <c r="J288" s="66">
        <f t="shared" si="39"/>
        <v>1281.25</v>
      </c>
      <c r="K288" s="66">
        <f t="shared" si="40"/>
        <v>16.875</v>
      </c>
    </row>
    <row r="289" spans="1:14">
      <c r="A289" s="5" t="s">
        <v>975</v>
      </c>
      <c r="B289">
        <v>490</v>
      </c>
      <c r="C289">
        <v>1</v>
      </c>
      <c r="D289">
        <v>17</v>
      </c>
      <c r="E289">
        <v>13</v>
      </c>
      <c r="F289">
        <v>1240</v>
      </c>
      <c r="H289" s="66">
        <f t="shared" si="37"/>
        <v>1.0204081632653061</v>
      </c>
      <c r="I289" s="66">
        <f t="shared" si="38"/>
        <v>17.346938775510203</v>
      </c>
      <c r="J289" s="66">
        <f t="shared" si="39"/>
        <v>1265.3061224489797</v>
      </c>
      <c r="K289" s="66">
        <f t="shared" si="40"/>
        <v>23.877551020408163</v>
      </c>
      <c r="L289">
        <v>304.3</v>
      </c>
      <c r="N289">
        <v>2130</v>
      </c>
    </row>
    <row r="290" spans="1:14">
      <c r="A290" s="5" t="s">
        <v>976</v>
      </c>
      <c r="B290">
        <v>300</v>
      </c>
      <c r="C290">
        <v>3</v>
      </c>
      <c r="D290">
        <v>21</v>
      </c>
      <c r="E290">
        <v>6</v>
      </c>
      <c r="F290">
        <v>1060</v>
      </c>
      <c r="H290" s="66">
        <f t="shared" si="37"/>
        <v>5</v>
      </c>
      <c r="I290" s="66">
        <f t="shared" si="38"/>
        <v>35</v>
      </c>
      <c r="J290" s="66">
        <f t="shared" si="39"/>
        <v>1766.6666666666665</v>
      </c>
      <c r="K290" s="66">
        <f t="shared" si="40"/>
        <v>18</v>
      </c>
    </row>
    <row r="291" spans="1:14">
      <c r="A291" s="5" t="s">
        <v>977</v>
      </c>
      <c r="B291">
        <v>290</v>
      </c>
      <c r="C291">
        <v>3</v>
      </c>
      <c r="D291">
        <v>21</v>
      </c>
      <c r="E291">
        <v>5</v>
      </c>
      <c r="F291">
        <v>1100</v>
      </c>
      <c r="H291" s="66">
        <f t="shared" si="37"/>
        <v>5.1724137931034484</v>
      </c>
      <c r="I291" s="66">
        <f t="shared" si="38"/>
        <v>36.206896551724142</v>
      </c>
      <c r="J291" s="66">
        <f t="shared" si="39"/>
        <v>1896.5517241379312</v>
      </c>
      <c r="K291" s="66">
        <f t="shared" si="40"/>
        <v>15.517241379310345</v>
      </c>
    </row>
    <row r="292" spans="1:14">
      <c r="A292" s="5" t="s">
        <v>889</v>
      </c>
      <c r="B292">
        <v>260</v>
      </c>
      <c r="C292">
        <v>4</v>
      </c>
      <c r="D292">
        <v>17</v>
      </c>
      <c r="E292">
        <v>10</v>
      </c>
      <c r="F292">
        <v>1020</v>
      </c>
      <c r="H292" s="66">
        <f t="shared" si="37"/>
        <v>7.6923076923076925</v>
      </c>
      <c r="I292" s="66">
        <f t="shared" si="38"/>
        <v>32.692307692307693</v>
      </c>
      <c r="J292" s="66">
        <f t="shared" si="39"/>
        <v>1961.5384615384614</v>
      </c>
      <c r="K292" s="66">
        <f t="shared" si="40"/>
        <v>34.615384615384613</v>
      </c>
    </row>
    <row r="293" spans="1:14">
      <c r="A293" s="5" t="s">
        <v>890</v>
      </c>
      <c r="B293">
        <v>410</v>
      </c>
      <c r="C293">
        <v>4</v>
      </c>
      <c r="D293">
        <v>12</v>
      </c>
      <c r="E293">
        <v>3.5</v>
      </c>
      <c r="F293">
        <v>550</v>
      </c>
      <c r="H293" s="66">
        <f t="shared" si="37"/>
        <v>4.8780487804878048</v>
      </c>
      <c r="I293" s="66">
        <f t="shared" si="38"/>
        <v>14.634146341463415</v>
      </c>
      <c r="J293" s="66">
        <f t="shared" si="39"/>
        <v>670.73170731707319</v>
      </c>
      <c r="K293" s="66">
        <f t="shared" si="40"/>
        <v>7.6829268292682924</v>
      </c>
    </row>
    <row r="294" spans="1:14" ht="15" thickBot="1">
      <c r="A294" s="5" t="s">
        <v>891</v>
      </c>
      <c r="B294">
        <v>60</v>
      </c>
      <c r="C294">
        <v>0</v>
      </c>
      <c r="D294">
        <v>2</v>
      </c>
      <c r="E294">
        <v>0</v>
      </c>
      <c r="F294">
        <v>40</v>
      </c>
      <c r="H294" s="66">
        <f t="shared" si="37"/>
        <v>0</v>
      </c>
      <c r="I294" s="66">
        <f t="shared" si="38"/>
        <v>16.666666666666668</v>
      </c>
      <c r="J294" s="66">
        <f t="shared" si="39"/>
        <v>333.33333333333331</v>
      </c>
      <c r="K294" s="66">
        <f t="shared" si="40"/>
        <v>0</v>
      </c>
    </row>
    <row r="295" spans="1:14" ht="15" thickBot="1">
      <c r="A295" s="8" t="s">
        <v>892</v>
      </c>
      <c r="H295" s="66"/>
      <c r="I295" s="66"/>
      <c r="J295" s="66"/>
      <c r="K295" s="66"/>
    </row>
    <row r="296" spans="1:14">
      <c r="A296" s="5" t="s">
        <v>893</v>
      </c>
      <c r="B296">
        <v>80</v>
      </c>
      <c r="C296">
        <v>4</v>
      </c>
      <c r="D296">
        <v>0</v>
      </c>
      <c r="E296">
        <v>0</v>
      </c>
      <c r="F296">
        <v>0</v>
      </c>
      <c r="H296" s="66">
        <f t="shared" si="37"/>
        <v>25</v>
      </c>
      <c r="I296" s="66">
        <f t="shared" si="38"/>
        <v>0</v>
      </c>
      <c r="J296" s="66">
        <f t="shared" si="39"/>
        <v>0</v>
      </c>
      <c r="K296" s="66">
        <f t="shared" si="40"/>
        <v>0</v>
      </c>
      <c r="N296">
        <v>735</v>
      </c>
    </row>
    <row r="297" spans="1:14">
      <c r="A297" s="5" t="s">
        <v>1219</v>
      </c>
      <c r="B297">
        <v>180</v>
      </c>
      <c r="C297">
        <v>1</v>
      </c>
      <c r="D297">
        <v>6</v>
      </c>
      <c r="E297">
        <v>0</v>
      </c>
      <c r="F297">
        <v>440</v>
      </c>
      <c r="H297" s="66">
        <f t="shared" si="37"/>
        <v>2.7777777777777777</v>
      </c>
      <c r="I297" s="66">
        <f t="shared" si="38"/>
        <v>16.666666666666668</v>
      </c>
      <c r="J297" s="66">
        <f t="shared" si="39"/>
        <v>1222.2222222222224</v>
      </c>
      <c r="K297" s="66">
        <f t="shared" si="40"/>
        <v>0</v>
      </c>
      <c r="L297">
        <v>122.5</v>
      </c>
    </row>
    <row r="298" spans="1:14">
      <c r="A298" s="5" t="s">
        <v>1229</v>
      </c>
      <c r="B298">
        <v>180</v>
      </c>
      <c r="C298">
        <v>4</v>
      </c>
      <c r="D298">
        <v>7</v>
      </c>
      <c r="E298">
        <v>0</v>
      </c>
      <c r="F298">
        <v>400</v>
      </c>
      <c r="H298" s="66">
        <f t="shared" si="37"/>
        <v>11.111111111111111</v>
      </c>
      <c r="I298" s="66">
        <f t="shared" si="38"/>
        <v>19.444444444444446</v>
      </c>
      <c r="J298" s="66">
        <f t="shared" si="39"/>
        <v>1111.1111111111111</v>
      </c>
      <c r="K298" s="66">
        <f t="shared" si="40"/>
        <v>0</v>
      </c>
    </row>
    <row r="299" spans="1:14">
      <c r="A299" s="5" t="s">
        <v>894</v>
      </c>
      <c r="B299">
        <v>160</v>
      </c>
      <c r="C299">
        <v>2</v>
      </c>
      <c r="D299">
        <v>2</v>
      </c>
      <c r="E299">
        <v>1</v>
      </c>
      <c r="F299">
        <v>130</v>
      </c>
      <c r="H299" s="66">
        <f t="shared" si="37"/>
        <v>6.25</v>
      </c>
      <c r="I299" s="66">
        <f t="shared" si="38"/>
        <v>6.25</v>
      </c>
      <c r="J299" s="66">
        <f t="shared" si="39"/>
        <v>406.25</v>
      </c>
      <c r="K299" s="66">
        <f t="shared" si="40"/>
        <v>5.625</v>
      </c>
    </row>
    <row r="300" spans="1:14">
      <c r="A300" s="5" t="s">
        <v>895</v>
      </c>
      <c r="B300">
        <v>130</v>
      </c>
      <c r="C300">
        <v>2</v>
      </c>
      <c r="D300">
        <v>2</v>
      </c>
      <c r="E300">
        <v>0</v>
      </c>
      <c r="F300">
        <v>200</v>
      </c>
      <c r="H300" s="66">
        <f t="shared" si="37"/>
        <v>7.6923076923076925</v>
      </c>
      <c r="I300" s="66">
        <f t="shared" si="38"/>
        <v>7.6923076923076925</v>
      </c>
      <c r="J300" s="66">
        <f t="shared" si="39"/>
        <v>769.23076923076928</v>
      </c>
      <c r="K300" s="66">
        <f t="shared" si="40"/>
        <v>0</v>
      </c>
    </row>
    <row r="301" spans="1:14">
      <c r="A301" s="5" t="s">
        <v>896</v>
      </c>
      <c r="B301">
        <v>5</v>
      </c>
      <c r="C301">
        <v>1</v>
      </c>
      <c r="D301">
        <v>0</v>
      </c>
      <c r="E301">
        <v>0</v>
      </c>
      <c r="F301">
        <v>410</v>
      </c>
      <c r="H301" s="66">
        <f t="shared" si="37"/>
        <v>100</v>
      </c>
      <c r="I301" s="66">
        <f t="shared" si="38"/>
        <v>0</v>
      </c>
      <c r="J301" s="66">
        <f t="shared" si="39"/>
        <v>41000</v>
      </c>
      <c r="K301" s="66">
        <f t="shared" si="40"/>
        <v>0</v>
      </c>
    </row>
    <row r="310" spans="20:33">
      <c r="T310" t="s">
        <v>3729</v>
      </c>
      <c r="AG310" t="s">
        <v>3730</v>
      </c>
    </row>
    <row r="354" spans="20:33">
      <c r="T354" t="s">
        <v>3733</v>
      </c>
      <c r="AG354" t="s">
        <v>3734</v>
      </c>
    </row>
    <row r="397" spans="20:33">
      <c r="T397" t="s">
        <v>3735</v>
      </c>
      <c r="AG397" t="s">
        <v>3731</v>
      </c>
    </row>
    <row r="440" spans="20:33">
      <c r="T440" t="s">
        <v>3736</v>
      </c>
      <c r="AG440" t="s">
        <v>3737</v>
      </c>
    </row>
    <row r="483" spans="20:33">
      <c r="T483" t="s">
        <v>3738</v>
      </c>
      <c r="AG483" t="s">
        <v>3740</v>
      </c>
    </row>
  </sheetData>
  <phoneticPr fontId="3" type="noConversion"/>
  <pageMargins left="0.75" right="0.75" top="1" bottom="1" header="0.5" footer="0.5"/>
  <pageSetup paperSize="0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I225"/>
  <sheetViews>
    <sheetView workbookViewId="0">
      <selection activeCell="F214" sqref="F214"/>
    </sheetView>
  </sheetViews>
  <sheetFormatPr baseColWidth="10" defaultColWidth="10.83203125" defaultRowHeight="14" x14ac:dyDescent="0"/>
  <cols>
    <col min="1" max="1" width="20.1640625" style="34" customWidth="1"/>
    <col min="2" max="16384" width="10.83203125" style="34"/>
  </cols>
  <sheetData>
    <row r="1" spans="1:6">
      <c r="A1" s="34" t="s">
        <v>1746</v>
      </c>
      <c r="B1" s="30" t="s">
        <v>356</v>
      </c>
    </row>
    <row r="2" spans="1:6" ht="15" thickBot="1">
      <c r="A2" s="34" t="s">
        <v>1748</v>
      </c>
      <c r="B2" s="34" t="s">
        <v>357</v>
      </c>
    </row>
    <row r="3" spans="1:6" ht="15" thickBot="1">
      <c r="A3" s="35" t="s">
        <v>1749</v>
      </c>
      <c r="B3" s="35" t="s">
        <v>1750</v>
      </c>
      <c r="C3" s="35" t="s">
        <v>1751</v>
      </c>
      <c r="D3" s="35" t="s">
        <v>1752</v>
      </c>
      <c r="E3" s="35" t="s">
        <v>1753</v>
      </c>
      <c r="F3" s="35" t="s">
        <v>1754</v>
      </c>
    </row>
    <row r="4" spans="1:6" s="37" customFormat="1" ht="15" thickBot="1">
      <c r="A4" s="36" t="s">
        <v>358</v>
      </c>
    </row>
    <row r="5" spans="1:6" s="37" customFormat="1" ht="15" thickBot="1">
      <c r="A5" s="36" t="s">
        <v>360</v>
      </c>
    </row>
    <row r="6" spans="1:6">
      <c r="A6" s="34" t="s">
        <v>362</v>
      </c>
      <c r="B6" s="34">
        <v>820</v>
      </c>
      <c r="C6" s="34">
        <v>5</v>
      </c>
      <c r="D6" s="34">
        <v>25</v>
      </c>
      <c r="E6" s="34">
        <v>4.5</v>
      </c>
      <c r="F6" s="34">
        <v>930</v>
      </c>
    </row>
    <row r="7" spans="1:6">
      <c r="A7" s="34" t="s">
        <v>364</v>
      </c>
      <c r="B7" s="34">
        <v>490</v>
      </c>
      <c r="C7" s="34">
        <v>3</v>
      </c>
      <c r="D7" s="34">
        <v>12</v>
      </c>
      <c r="E7" s="34">
        <v>3</v>
      </c>
      <c r="F7" s="34">
        <v>85</v>
      </c>
    </row>
    <row r="8" spans="1:6">
      <c r="A8" s="34" t="s">
        <v>365</v>
      </c>
      <c r="B8" s="34" t="s">
        <v>366</v>
      </c>
      <c r="C8" s="34" t="s">
        <v>366</v>
      </c>
      <c r="D8" s="34" t="s">
        <v>366</v>
      </c>
      <c r="E8" s="34" t="s">
        <v>366</v>
      </c>
      <c r="F8" s="34" t="s">
        <v>366</v>
      </c>
    </row>
    <row r="9" spans="1:6" ht="15" thickBot="1">
      <c r="A9" s="34" t="s">
        <v>367</v>
      </c>
      <c r="B9" s="34" t="s">
        <v>366</v>
      </c>
      <c r="C9" s="34" t="s">
        <v>366</v>
      </c>
      <c r="D9" s="34" t="s">
        <v>366</v>
      </c>
      <c r="E9" s="34" t="s">
        <v>366</v>
      </c>
      <c r="F9" s="34" t="s">
        <v>366</v>
      </c>
    </row>
    <row r="10" spans="1:6" s="37" customFormat="1" ht="15" thickBot="1">
      <c r="A10" s="36" t="s">
        <v>368</v>
      </c>
    </row>
    <row r="11" spans="1:6">
      <c r="A11" s="34" t="s">
        <v>369</v>
      </c>
      <c r="B11" s="34">
        <v>80</v>
      </c>
      <c r="C11" s="34">
        <v>1</v>
      </c>
      <c r="D11" s="34">
        <v>1</v>
      </c>
      <c r="E11" s="34">
        <v>0</v>
      </c>
      <c r="F11" s="34">
        <v>310</v>
      </c>
    </row>
    <row r="12" spans="1:6">
      <c r="A12" s="34" t="s">
        <v>370</v>
      </c>
      <c r="B12" s="34">
        <v>190</v>
      </c>
      <c r="C12" s="34">
        <v>0</v>
      </c>
      <c r="D12" s="34">
        <v>1</v>
      </c>
      <c r="E12" s="34">
        <v>3.5</v>
      </c>
      <c r="F12" s="34">
        <v>340</v>
      </c>
    </row>
    <row r="13" spans="1:6">
      <c r="A13" s="34" t="s">
        <v>371</v>
      </c>
      <c r="B13" s="34">
        <v>50</v>
      </c>
      <c r="C13" s="34">
        <v>1</v>
      </c>
      <c r="D13" s="34">
        <v>2</v>
      </c>
      <c r="E13" s="34">
        <v>0.5</v>
      </c>
      <c r="F13" s="34">
        <v>530</v>
      </c>
    </row>
    <row r="14" spans="1:6" ht="15" thickBot="1">
      <c r="A14" s="34" t="s">
        <v>372</v>
      </c>
      <c r="B14" s="34">
        <v>50</v>
      </c>
      <c r="C14" s="34">
        <v>2</v>
      </c>
      <c r="D14" s="34">
        <v>2</v>
      </c>
      <c r="E14" s="34">
        <v>0</v>
      </c>
      <c r="F14" s="34">
        <v>450</v>
      </c>
    </row>
    <row r="15" spans="1:6" s="37" customFormat="1" ht="15" thickBot="1">
      <c r="A15" s="36" t="s">
        <v>1180</v>
      </c>
    </row>
    <row r="16" spans="1:6">
      <c r="A16" s="34" t="s">
        <v>373</v>
      </c>
      <c r="B16" s="34">
        <v>260</v>
      </c>
      <c r="C16" s="34">
        <v>1</v>
      </c>
      <c r="D16" s="34">
        <v>16</v>
      </c>
      <c r="E16" s="34">
        <v>12</v>
      </c>
      <c r="F16" s="34">
        <v>870</v>
      </c>
    </row>
    <row r="17" spans="1:6">
      <c r="A17" s="34" t="s">
        <v>374</v>
      </c>
      <c r="B17" s="34">
        <v>380</v>
      </c>
      <c r="C17" s="34">
        <v>1</v>
      </c>
      <c r="D17" s="34">
        <v>23</v>
      </c>
      <c r="E17" s="34">
        <v>17</v>
      </c>
      <c r="F17" s="34">
        <v>1250</v>
      </c>
    </row>
    <row r="18" spans="1:6" ht="15" thickBot="1">
      <c r="A18" s="34" t="s">
        <v>375</v>
      </c>
      <c r="B18" s="34">
        <v>380</v>
      </c>
      <c r="C18" s="34">
        <v>1</v>
      </c>
      <c r="D18" s="34">
        <v>23</v>
      </c>
      <c r="E18" s="34">
        <v>17</v>
      </c>
      <c r="F18" s="34">
        <v>1250</v>
      </c>
    </row>
    <row r="19" spans="1:6" s="37" customFormat="1" ht="15" thickBot="1">
      <c r="A19" s="36" t="s">
        <v>376</v>
      </c>
    </row>
    <row r="20" spans="1:6">
      <c r="A20" s="34" t="s">
        <v>377</v>
      </c>
      <c r="B20" s="34">
        <v>60</v>
      </c>
      <c r="C20" s="34">
        <v>0</v>
      </c>
      <c r="D20" s="34">
        <v>6</v>
      </c>
      <c r="E20" s="34">
        <v>0</v>
      </c>
      <c r="F20" s="34">
        <v>1650</v>
      </c>
    </row>
    <row r="21" spans="1:6">
      <c r="A21" s="34" t="s">
        <v>378</v>
      </c>
      <c r="B21" s="34">
        <v>270</v>
      </c>
      <c r="C21" s="34">
        <v>0</v>
      </c>
      <c r="D21" s="34">
        <v>16</v>
      </c>
      <c r="E21" s="34">
        <v>7</v>
      </c>
      <c r="F21" s="34">
        <v>1010</v>
      </c>
    </row>
    <row r="22" spans="1:6">
      <c r="A22" s="34" t="s">
        <v>379</v>
      </c>
      <c r="B22" s="34">
        <v>15</v>
      </c>
      <c r="C22" s="34">
        <v>1</v>
      </c>
      <c r="D22" s="34">
        <v>1</v>
      </c>
      <c r="E22" s="34">
        <v>0</v>
      </c>
      <c r="F22" s="34">
        <v>200</v>
      </c>
    </row>
    <row r="23" spans="1:6">
      <c r="A23" s="34" t="s">
        <v>380</v>
      </c>
      <c r="B23" s="34">
        <v>220</v>
      </c>
      <c r="C23" s="34">
        <v>0</v>
      </c>
      <c r="D23" s="34">
        <v>11</v>
      </c>
      <c r="E23" s="34">
        <v>8</v>
      </c>
      <c r="F23" s="34">
        <v>400</v>
      </c>
    </row>
    <row r="24" spans="1:6">
      <c r="A24" s="34" t="s">
        <v>381</v>
      </c>
      <c r="B24" s="34">
        <v>210</v>
      </c>
      <c r="C24" s="34">
        <v>0</v>
      </c>
      <c r="D24" s="34">
        <v>11</v>
      </c>
      <c r="E24" s="34">
        <v>11</v>
      </c>
      <c r="F24" s="34">
        <v>1020</v>
      </c>
    </row>
    <row r="25" spans="1:6">
      <c r="A25" s="34" t="s">
        <v>382</v>
      </c>
      <c r="B25" s="34">
        <v>110</v>
      </c>
      <c r="C25" s="34">
        <v>0</v>
      </c>
      <c r="D25" s="34">
        <v>7</v>
      </c>
      <c r="E25" s="34">
        <v>6</v>
      </c>
      <c r="F25" s="34">
        <v>180</v>
      </c>
    </row>
    <row r="26" spans="1:6">
      <c r="A26" s="34" t="s">
        <v>383</v>
      </c>
      <c r="B26" s="34">
        <v>60</v>
      </c>
      <c r="C26" s="34">
        <v>0</v>
      </c>
      <c r="D26" s="34">
        <v>5</v>
      </c>
      <c r="E26" s="34">
        <v>2.5</v>
      </c>
      <c r="F26" s="34">
        <v>250</v>
      </c>
    </row>
    <row r="27" spans="1:6">
      <c r="A27" s="34" t="s">
        <v>384</v>
      </c>
      <c r="B27" s="34">
        <v>110</v>
      </c>
      <c r="C27" s="34">
        <v>0</v>
      </c>
      <c r="D27" s="34">
        <v>9</v>
      </c>
      <c r="E27" s="34">
        <v>5</v>
      </c>
      <c r="F27" s="34">
        <v>310</v>
      </c>
    </row>
    <row r="28" spans="1:6">
      <c r="A28" s="34" t="s">
        <v>385</v>
      </c>
      <c r="B28" s="34">
        <v>100</v>
      </c>
      <c r="C28" s="34">
        <v>0</v>
      </c>
      <c r="D28" s="34">
        <v>6</v>
      </c>
      <c r="E28" s="34">
        <v>5</v>
      </c>
      <c r="F28" s="34">
        <v>240</v>
      </c>
    </row>
    <row r="29" spans="1:6">
      <c r="A29" s="34" t="s">
        <v>1913</v>
      </c>
      <c r="B29" s="34">
        <v>100</v>
      </c>
      <c r="C29" s="34">
        <v>0</v>
      </c>
      <c r="D29" s="34">
        <v>16</v>
      </c>
      <c r="E29" s="34">
        <v>1</v>
      </c>
      <c r="F29" s="34">
        <v>520</v>
      </c>
    </row>
    <row r="30" spans="1:6">
      <c r="A30" s="34" t="s">
        <v>386</v>
      </c>
      <c r="B30" s="34">
        <v>60</v>
      </c>
      <c r="C30" s="34">
        <v>0</v>
      </c>
      <c r="D30" s="34">
        <v>9</v>
      </c>
      <c r="E30" s="34">
        <v>1</v>
      </c>
      <c r="F30" s="34">
        <v>430</v>
      </c>
    </row>
    <row r="31" spans="1:6">
      <c r="A31" s="34" t="s">
        <v>387</v>
      </c>
      <c r="B31" s="34">
        <v>30</v>
      </c>
      <c r="C31" s="34">
        <v>0</v>
      </c>
      <c r="D31" s="34">
        <v>1</v>
      </c>
      <c r="E31" s="34">
        <v>0</v>
      </c>
      <c r="F31" s="34">
        <v>0</v>
      </c>
    </row>
    <row r="32" spans="1:6">
      <c r="A32" s="34" t="s">
        <v>388</v>
      </c>
      <c r="B32" s="34">
        <v>10</v>
      </c>
      <c r="C32" s="34">
        <v>1</v>
      </c>
      <c r="D32" s="34">
        <v>0</v>
      </c>
      <c r="E32" s="34">
        <v>0</v>
      </c>
      <c r="F32" s="34">
        <v>5</v>
      </c>
    </row>
    <row r="33" spans="1:6">
      <c r="A33" s="34" t="s">
        <v>389</v>
      </c>
      <c r="B33" s="34">
        <v>10</v>
      </c>
      <c r="C33" s="34">
        <v>1</v>
      </c>
      <c r="D33" s="34">
        <v>0</v>
      </c>
      <c r="E33" s="34">
        <v>0</v>
      </c>
      <c r="F33" s="34">
        <v>0</v>
      </c>
    </row>
    <row r="34" spans="1:6">
      <c r="A34" s="34" t="s">
        <v>747</v>
      </c>
      <c r="B34" s="34">
        <v>60</v>
      </c>
      <c r="C34" s="34">
        <v>0</v>
      </c>
      <c r="D34" s="34">
        <v>7</v>
      </c>
      <c r="E34" s="34">
        <v>1</v>
      </c>
      <c r="F34" s="34">
        <v>680</v>
      </c>
    </row>
    <row r="35" spans="1:6">
      <c r="A35" s="34" t="s">
        <v>390</v>
      </c>
      <c r="B35" s="34">
        <v>15</v>
      </c>
      <c r="C35" s="34">
        <v>1</v>
      </c>
      <c r="D35" s="34">
        <v>1</v>
      </c>
      <c r="E35" s="34">
        <v>0</v>
      </c>
      <c r="F35" s="34">
        <v>720</v>
      </c>
    </row>
    <row r="36" spans="1:6">
      <c r="A36" s="34" t="s">
        <v>391</v>
      </c>
      <c r="B36" s="34">
        <v>15</v>
      </c>
      <c r="C36" s="34">
        <v>1</v>
      </c>
      <c r="D36" s="34">
        <v>2</v>
      </c>
      <c r="E36" s="34">
        <v>0</v>
      </c>
      <c r="F36" s="34">
        <v>15</v>
      </c>
    </row>
    <row r="37" spans="1:6">
      <c r="A37" s="34" t="s">
        <v>392</v>
      </c>
      <c r="B37" s="34">
        <v>70</v>
      </c>
      <c r="C37" s="34">
        <v>1</v>
      </c>
      <c r="D37" s="34">
        <v>0</v>
      </c>
      <c r="E37" s="34">
        <v>1.5</v>
      </c>
      <c r="F37" s="34">
        <v>310</v>
      </c>
    </row>
    <row r="38" spans="1:6">
      <c r="A38" s="34" t="s">
        <v>393</v>
      </c>
      <c r="B38" s="34">
        <v>70</v>
      </c>
      <c r="C38" s="34">
        <v>1</v>
      </c>
      <c r="D38" s="34">
        <v>0</v>
      </c>
      <c r="E38" s="34">
        <v>1.5</v>
      </c>
      <c r="F38" s="34">
        <v>940</v>
      </c>
    </row>
    <row r="39" spans="1:6">
      <c r="A39" s="34" t="s">
        <v>728</v>
      </c>
      <c r="B39" s="34">
        <v>10</v>
      </c>
      <c r="C39" s="34">
        <v>0</v>
      </c>
      <c r="D39" s="34">
        <v>0</v>
      </c>
      <c r="E39" s="34">
        <v>0</v>
      </c>
      <c r="F39" s="34">
        <v>5</v>
      </c>
    </row>
    <row r="40" spans="1:6">
      <c r="A40" s="34" t="s">
        <v>784</v>
      </c>
      <c r="B40" s="34">
        <v>160</v>
      </c>
      <c r="C40" s="34">
        <v>0</v>
      </c>
      <c r="D40" s="34">
        <v>7</v>
      </c>
      <c r="E40" s="34">
        <v>5</v>
      </c>
      <c r="F40" s="34">
        <v>680</v>
      </c>
    </row>
    <row r="41" spans="1:6">
      <c r="A41" s="34" t="s">
        <v>394</v>
      </c>
      <c r="B41" s="34">
        <v>180</v>
      </c>
      <c r="C41" s="34">
        <v>0</v>
      </c>
      <c r="D41" s="34">
        <v>7</v>
      </c>
      <c r="E41" s="34">
        <v>6</v>
      </c>
      <c r="F41" s="34">
        <v>630</v>
      </c>
    </row>
    <row r="42" spans="1:6">
      <c r="A42" s="34" t="s">
        <v>395</v>
      </c>
      <c r="B42" s="34">
        <v>70</v>
      </c>
      <c r="C42" s="34">
        <v>0</v>
      </c>
      <c r="D42" s="34">
        <v>10</v>
      </c>
      <c r="E42" s="34">
        <v>1</v>
      </c>
      <c r="F42" s="34">
        <v>400</v>
      </c>
    </row>
    <row r="43" spans="1:6">
      <c r="A43" s="34" t="s">
        <v>396</v>
      </c>
      <c r="B43" s="34">
        <v>45</v>
      </c>
      <c r="C43" s="34">
        <v>1</v>
      </c>
      <c r="D43" s="34">
        <v>0</v>
      </c>
      <c r="E43" s="34">
        <v>0</v>
      </c>
      <c r="F43" s="34">
        <v>5</v>
      </c>
    </row>
    <row r="44" spans="1:6">
      <c r="A44" s="34" t="s">
        <v>397</v>
      </c>
      <c r="B44" s="34">
        <v>10</v>
      </c>
      <c r="C44" s="34">
        <v>0</v>
      </c>
      <c r="D44" s="34">
        <v>0</v>
      </c>
      <c r="E44" s="34">
        <v>0</v>
      </c>
      <c r="F44" s="34">
        <v>70</v>
      </c>
    </row>
    <row r="45" spans="1:6">
      <c r="A45" s="34" t="s">
        <v>398</v>
      </c>
      <c r="B45" s="34">
        <v>150</v>
      </c>
      <c r="C45" s="34">
        <v>0</v>
      </c>
      <c r="D45" s="34">
        <v>9</v>
      </c>
      <c r="E45" s="34">
        <v>4.5</v>
      </c>
      <c r="F45" s="34">
        <v>630</v>
      </c>
    </row>
    <row r="46" spans="1:6">
      <c r="A46" s="34" t="s">
        <v>399</v>
      </c>
      <c r="B46" s="34">
        <v>250</v>
      </c>
      <c r="C46" s="34">
        <v>0</v>
      </c>
      <c r="D46" s="34">
        <v>9</v>
      </c>
      <c r="E46" s="34">
        <v>8</v>
      </c>
      <c r="F46" s="34">
        <v>740</v>
      </c>
    </row>
    <row r="47" spans="1:6">
      <c r="A47" s="34" t="s">
        <v>400</v>
      </c>
      <c r="B47" s="34">
        <v>180</v>
      </c>
      <c r="C47" s="34">
        <v>0</v>
      </c>
      <c r="D47" s="34">
        <v>9</v>
      </c>
      <c r="E47" s="34">
        <v>5</v>
      </c>
      <c r="F47" s="34">
        <v>420</v>
      </c>
    </row>
    <row r="48" spans="1:6">
      <c r="A48" s="34" t="s">
        <v>401</v>
      </c>
      <c r="B48" s="34">
        <v>10</v>
      </c>
      <c r="C48" s="34">
        <v>1</v>
      </c>
      <c r="D48" s="34">
        <v>1</v>
      </c>
      <c r="E48" s="34">
        <v>0</v>
      </c>
      <c r="F48" s="34">
        <v>35</v>
      </c>
    </row>
    <row r="49" spans="1:6">
      <c r="A49" s="34" t="s">
        <v>402</v>
      </c>
      <c r="B49" s="34">
        <v>15</v>
      </c>
      <c r="C49" s="34">
        <v>1</v>
      </c>
      <c r="D49" s="34">
        <v>1</v>
      </c>
      <c r="E49" s="34">
        <v>0</v>
      </c>
      <c r="F49" s="34">
        <v>220</v>
      </c>
    </row>
    <row r="50" spans="1:6" ht="15" thickBot="1">
      <c r="A50" s="34" t="s">
        <v>403</v>
      </c>
      <c r="B50" s="34">
        <v>10</v>
      </c>
      <c r="C50" s="34">
        <v>1</v>
      </c>
      <c r="D50" s="34">
        <v>0</v>
      </c>
      <c r="E50" s="34">
        <v>0</v>
      </c>
      <c r="F50" s="34">
        <v>920</v>
      </c>
    </row>
    <row r="51" spans="1:6" s="37" customFormat="1" ht="15" thickBot="1">
      <c r="A51" s="36" t="s">
        <v>404</v>
      </c>
    </row>
    <row r="52" spans="1:6" s="37" customFormat="1" ht="15" thickBot="1">
      <c r="A52" s="36" t="s">
        <v>359</v>
      </c>
    </row>
    <row r="53" spans="1:6">
      <c r="A53" s="34" t="s">
        <v>361</v>
      </c>
      <c r="B53" s="34">
        <v>1060</v>
      </c>
      <c r="C53" s="34">
        <v>6</v>
      </c>
      <c r="D53" s="34">
        <v>33</v>
      </c>
      <c r="E53" s="34">
        <v>6</v>
      </c>
      <c r="F53" s="34">
        <v>1190</v>
      </c>
    </row>
    <row r="54" spans="1:6">
      <c r="A54" s="34" t="s">
        <v>363</v>
      </c>
      <c r="B54" s="34">
        <v>670</v>
      </c>
      <c r="C54" s="34">
        <v>5</v>
      </c>
      <c r="D54" s="34">
        <v>17</v>
      </c>
      <c r="E54" s="34">
        <v>4.5</v>
      </c>
      <c r="F54" s="34">
        <v>120</v>
      </c>
    </row>
    <row r="55" spans="1:6">
      <c r="A55" s="34" t="s">
        <v>365</v>
      </c>
      <c r="B55" s="34">
        <v>1290</v>
      </c>
      <c r="C55" s="34">
        <v>23</v>
      </c>
      <c r="D55" s="34">
        <v>34</v>
      </c>
      <c r="E55" s="34">
        <v>8</v>
      </c>
      <c r="F55" s="34">
        <v>2020</v>
      </c>
    </row>
    <row r="56" spans="1:6" ht="15" thickBot="1">
      <c r="A56" s="34" t="s">
        <v>367</v>
      </c>
      <c r="B56" s="34" t="s">
        <v>366</v>
      </c>
      <c r="C56" s="34" t="s">
        <v>366</v>
      </c>
      <c r="D56" s="34" t="s">
        <v>366</v>
      </c>
      <c r="E56" s="34" t="s">
        <v>366</v>
      </c>
      <c r="F56" s="34" t="s">
        <v>366</v>
      </c>
    </row>
    <row r="57" spans="1:6" s="37" customFormat="1" ht="15" thickBot="1">
      <c r="A57" s="36" t="s">
        <v>368</v>
      </c>
    </row>
    <row r="58" spans="1:6">
      <c r="A58" s="34" t="s">
        <v>369</v>
      </c>
      <c r="B58" s="34">
        <v>130</v>
      </c>
      <c r="C58" s="34">
        <v>1</v>
      </c>
      <c r="D58" s="34">
        <v>1</v>
      </c>
      <c r="E58" s="34">
        <v>0</v>
      </c>
      <c r="F58" s="34">
        <v>510</v>
      </c>
    </row>
    <row r="59" spans="1:6">
      <c r="A59" s="34" t="s">
        <v>370</v>
      </c>
      <c r="B59" s="34">
        <v>390</v>
      </c>
      <c r="C59" s="34">
        <v>0</v>
      </c>
      <c r="D59" s="34">
        <v>3</v>
      </c>
      <c r="E59" s="34">
        <v>7</v>
      </c>
      <c r="F59" s="34">
        <v>680</v>
      </c>
    </row>
    <row r="60" spans="1:6">
      <c r="A60" s="34" t="s">
        <v>371</v>
      </c>
      <c r="B60" s="34">
        <v>80</v>
      </c>
      <c r="C60" s="34">
        <v>2</v>
      </c>
      <c r="D60" s="34">
        <v>2</v>
      </c>
      <c r="E60" s="34">
        <v>1</v>
      </c>
      <c r="F60" s="34">
        <v>800</v>
      </c>
    </row>
    <row r="61" spans="1:6" ht="15" thickBot="1">
      <c r="A61" s="34" t="s">
        <v>372</v>
      </c>
      <c r="B61" s="34">
        <v>70</v>
      </c>
      <c r="C61" s="34">
        <v>3</v>
      </c>
      <c r="D61" s="34">
        <v>2</v>
      </c>
      <c r="E61" s="34">
        <v>0</v>
      </c>
      <c r="F61" s="34">
        <v>630</v>
      </c>
    </row>
    <row r="62" spans="1:6" s="37" customFormat="1" ht="15" thickBot="1">
      <c r="A62" s="36" t="s">
        <v>1180</v>
      </c>
    </row>
    <row r="63" spans="1:6">
      <c r="A63" s="34" t="s">
        <v>373</v>
      </c>
      <c r="B63" s="34">
        <v>380</v>
      </c>
      <c r="C63" s="34">
        <v>1</v>
      </c>
      <c r="D63" s="34">
        <v>23</v>
      </c>
      <c r="E63" s="34">
        <v>17</v>
      </c>
      <c r="F63" s="34">
        <v>1250</v>
      </c>
    </row>
    <row r="64" spans="1:6">
      <c r="A64" s="34" t="s">
        <v>374</v>
      </c>
      <c r="B64" s="34">
        <v>560</v>
      </c>
      <c r="C64" s="34">
        <v>2</v>
      </c>
      <c r="D64" s="34">
        <v>34</v>
      </c>
      <c r="E64" s="34">
        <v>26</v>
      </c>
      <c r="F64" s="34">
        <v>1870</v>
      </c>
    </row>
    <row r="65" spans="1:6" ht="15" thickBot="1">
      <c r="A65" s="34" t="s">
        <v>375</v>
      </c>
      <c r="B65" s="34">
        <v>560</v>
      </c>
      <c r="C65" s="34">
        <v>2</v>
      </c>
      <c r="D65" s="34">
        <v>34</v>
      </c>
      <c r="E65" s="34">
        <v>26</v>
      </c>
      <c r="F65" s="34">
        <v>1870</v>
      </c>
    </row>
    <row r="66" spans="1:6" s="37" customFormat="1" ht="15" thickBot="1">
      <c r="A66" s="36" t="s">
        <v>376</v>
      </c>
    </row>
    <row r="67" spans="1:6">
      <c r="A67" s="34" t="s">
        <v>377</v>
      </c>
      <c r="B67" s="34">
        <v>110</v>
      </c>
      <c r="C67" s="34">
        <v>0</v>
      </c>
      <c r="D67" s="34">
        <v>13</v>
      </c>
      <c r="E67" s="34">
        <v>0</v>
      </c>
      <c r="F67" s="34">
        <v>3310</v>
      </c>
    </row>
    <row r="68" spans="1:6">
      <c r="A68" s="34" t="s">
        <v>378</v>
      </c>
      <c r="B68" s="34">
        <v>340</v>
      </c>
      <c r="C68" s="34">
        <v>0</v>
      </c>
      <c r="D68" s="34">
        <v>20</v>
      </c>
      <c r="E68" s="34">
        <v>9</v>
      </c>
      <c r="F68" s="34">
        <v>1260</v>
      </c>
    </row>
    <row r="69" spans="1:6">
      <c r="A69" s="34" t="s">
        <v>379</v>
      </c>
      <c r="B69" s="34">
        <v>15</v>
      </c>
      <c r="C69" s="34">
        <v>2</v>
      </c>
      <c r="D69" s="34">
        <v>1</v>
      </c>
      <c r="E69" s="34">
        <v>0</v>
      </c>
      <c r="F69" s="34">
        <v>270</v>
      </c>
    </row>
    <row r="70" spans="1:6">
      <c r="A70" s="34" t="s">
        <v>380</v>
      </c>
      <c r="B70" s="34">
        <v>300</v>
      </c>
      <c r="C70" s="34">
        <v>1</v>
      </c>
      <c r="D70" s="34">
        <v>16</v>
      </c>
      <c r="E70" s="34">
        <v>11</v>
      </c>
      <c r="F70" s="34">
        <v>570</v>
      </c>
    </row>
    <row r="71" spans="1:6">
      <c r="A71" s="34" t="s">
        <v>381</v>
      </c>
      <c r="B71" s="34">
        <v>310</v>
      </c>
      <c r="C71" s="34">
        <v>0</v>
      </c>
      <c r="D71" s="34">
        <v>16</v>
      </c>
      <c r="E71" s="34">
        <v>16</v>
      </c>
      <c r="F71" s="34">
        <v>1530</v>
      </c>
    </row>
    <row r="72" spans="1:6">
      <c r="A72" s="34" t="s">
        <v>382</v>
      </c>
      <c r="B72" s="34">
        <v>230</v>
      </c>
      <c r="C72" s="34">
        <v>0</v>
      </c>
      <c r="D72" s="34">
        <v>14</v>
      </c>
      <c r="E72" s="34">
        <v>12</v>
      </c>
      <c r="F72" s="34">
        <v>350</v>
      </c>
    </row>
    <row r="73" spans="1:6">
      <c r="A73" s="34" t="s">
        <v>383</v>
      </c>
      <c r="B73" s="34">
        <v>90</v>
      </c>
      <c r="C73" s="34">
        <v>0</v>
      </c>
      <c r="D73" s="34">
        <v>7</v>
      </c>
      <c r="E73" s="34">
        <v>4</v>
      </c>
      <c r="F73" s="34">
        <v>380</v>
      </c>
    </row>
    <row r="74" spans="1:6">
      <c r="A74" s="34" t="s">
        <v>384</v>
      </c>
      <c r="B74" s="34">
        <v>170</v>
      </c>
      <c r="C74" s="34">
        <v>0</v>
      </c>
      <c r="D74" s="34">
        <v>13</v>
      </c>
      <c r="E74" s="34">
        <v>8</v>
      </c>
      <c r="F74" s="34">
        <v>460</v>
      </c>
    </row>
    <row r="75" spans="1:6">
      <c r="A75" s="34" t="s">
        <v>385</v>
      </c>
      <c r="B75" s="34">
        <v>200</v>
      </c>
      <c r="C75" s="34">
        <v>0</v>
      </c>
      <c r="D75" s="34">
        <v>12</v>
      </c>
      <c r="E75" s="34">
        <v>10</v>
      </c>
      <c r="F75" s="34">
        <v>470</v>
      </c>
    </row>
    <row r="76" spans="1:6">
      <c r="A76" s="34" t="s">
        <v>1913</v>
      </c>
      <c r="B76" s="34">
        <v>140</v>
      </c>
      <c r="C76" s="34">
        <v>0</v>
      </c>
      <c r="D76" s="34">
        <v>22</v>
      </c>
      <c r="E76" s="34">
        <v>1</v>
      </c>
      <c r="F76" s="34">
        <v>730</v>
      </c>
    </row>
    <row r="77" spans="1:6">
      <c r="A77" s="34" t="s">
        <v>386</v>
      </c>
      <c r="B77" s="34">
        <v>90</v>
      </c>
      <c r="C77" s="34">
        <v>0</v>
      </c>
      <c r="D77" s="34">
        <v>12</v>
      </c>
      <c r="E77" s="34">
        <v>1.5</v>
      </c>
      <c r="F77" s="34">
        <v>600</v>
      </c>
    </row>
    <row r="78" spans="1:6">
      <c r="A78" s="34" t="s">
        <v>387</v>
      </c>
      <c r="B78" s="34">
        <v>40</v>
      </c>
      <c r="C78" s="34">
        <v>1</v>
      </c>
      <c r="D78" s="34">
        <v>2</v>
      </c>
      <c r="E78" s="34">
        <v>0</v>
      </c>
      <c r="F78" s="34">
        <v>0</v>
      </c>
    </row>
    <row r="79" spans="1:6">
      <c r="A79" s="34" t="s">
        <v>388</v>
      </c>
      <c r="B79" s="34">
        <v>10</v>
      </c>
      <c r="C79" s="34">
        <v>2</v>
      </c>
      <c r="D79" s="34">
        <v>1</v>
      </c>
      <c r="E79" s="34">
        <v>0</v>
      </c>
      <c r="F79" s="34">
        <v>10</v>
      </c>
    </row>
    <row r="80" spans="1:6">
      <c r="A80" s="34" t="s">
        <v>389</v>
      </c>
      <c r="B80" s="34">
        <v>10</v>
      </c>
      <c r="C80" s="34">
        <v>1</v>
      </c>
      <c r="D80" s="34">
        <v>0</v>
      </c>
      <c r="E80" s="34">
        <v>0</v>
      </c>
      <c r="F80" s="34">
        <v>0</v>
      </c>
    </row>
    <row r="81" spans="1:6">
      <c r="A81" s="34" t="s">
        <v>747</v>
      </c>
      <c r="B81" s="34">
        <v>90</v>
      </c>
      <c r="C81" s="34">
        <v>0</v>
      </c>
      <c r="D81" s="34">
        <v>11</v>
      </c>
      <c r="E81" s="34">
        <v>1.5</v>
      </c>
      <c r="F81" s="34">
        <v>1020</v>
      </c>
    </row>
    <row r="82" spans="1:6">
      <c r="A82" s="34" t="s">
        <v>390</v>
      </c>
      <c r="B82" s="34">
        <v>15</v>
      </c>
      <c r="C82" s="34">
        <v>2</v>
      </c>
      <c r="D82" s="34">
        <v>1</v>
      </c>
      <c r="E82" s="34">
        <v>0</v>
      </c>
      <c r="F82" s="34">
        <v>960</v>
      </c>
    </row>
    <row r="83" spans="1:6">
      <c r="A83" s="34" t="s">
        <v>391</v>
      </c>
      <c r="B83" s="34">
        <v>20</v>
      </c>
      <c r="C83" s="34">
        <v>1</v>
      </c>
      <c r="D83" s="34">
        <v>3</v>
      </c>
      <c r="E83" s="34">
        <v>0</v>
      </c>
      <c r="F83" s="34">
        <v>25</v>
      </c>
    </row>
    <row r="84" spans="1:6">
      <c r="A84" s="34" t="s">
        <v>392</v>
      </c>
      <c r="B84" s="34">
        <v>100</v>
      </c>
      <c r="C84" s="34">
        <v>2</v>
      </c>
      <c r="D84" s="34">
        <v>1</v>
      </c>
      <c r="E84" s="34">
        <v>2</v>
      </c>
      <c r="F84" s="34">
        <v>410</v>
      </c>
    </row>
    <row r="85" spans="1:6">
      <c r="A85" s="34" t="s">
        <v>393</v>
      </c>
      <c r="B85" s="34">
        <v>100</v>
      </c>
      <c r="C85" s="34">
        <v>2</v>
      </c>
      <c r="D85" s="34">
        <v>1</v>
      </c>
      <c r="E85" s="34">
        <v>2</v>
      </c>
      <c r="F85" s="34">
        <v>1250</v>
      </c>
    </row>
    <row r="86" spans="1:6">
      <c r="A86" s="34" t="s">
        <v>728</v>
      </c>
      <c r="B86" s="34">
        <v>15</v>
      </c>
      <c r="C86" s="34">
        <v>1</v>
      </c>
      <c r="D86" s="34">
        <v>1</v>
      </c>
      <c r="E86" s="34">
        <v>0.5</v>
      </c>
      <c r="F86" s="34">
        <v>5</v>
      </c>
    </row>
    <row r="87" spans="1:6">
      <c r="A87" s="34" t="s">
        <v>784</v>
      </c>
      <c r="B87" s="34">
        <v>240</v>
      </c>
      <c r="C87" s="34">
        <v>0</v>
      </c>
      <c r="D87" s="34">
        <v>11</v>
      </c>
      <c r="E87" s="34">
        <v>8</v>
      </c>
      <c r="F87" s="34">
        <v>1020</v>
      </c>
    </row>
    <row r="88" spans="1:6">
      <c r="A88" s="34" t="s">
        <v>394</v>
      </c>
      <c r="B88" s="34">
        <v>270</v>
      </c>
      <c r="C88" s="34">
        <v>0</v>
      </c>
      <c r="D88" s="34">
        <v>11</v>
      </c>
      <c r="E88" s="34">
        <v>9</v>
      </c>
      <c r="F88" s="34">
        <v>950</v>
      </c>
    </row>
    <row r="89" spans="1:6">
      <c r="A89" s="34" t="s">
        <v>395</v>
      </c>
      <c r="B89" s="34">
        <v>90</v>
      </c>
      <c r="C89" s="34">
        <v>0</v>
      </c>
      <c r="D89" s="34">
        <v>12</v>
      </c>
      <c r="E89" s="34">
        <v>1.5</v>
      </c>
      <c r="F89" s="34">
        <v>500</v>
      </c>
    </row>
    <row r="90" spans="1:6">
      <c r="A90" s="34" t="s">
        <v>396</v>
      </c>
      <c r="B90" s="34">
        <v>60</v>
      </c>
      <c r="C90" s="34">
        <v>1</v>
      </c>
      <c r="D90" s="34">
        <v>0</v>
      </c>
      <c r="E90" s="34">
        <v>0</v>
      </c>
      <c r="F90" s="34">
        <v>10</v>
      </c>
    </row>
    <row r="91" spans="1:6">
      <c r="A91" s="34" t="s">
        <v>397</v>
      </c>
      <c r="B91" s="34">
        <v>10</v>
      </c>
      <c r="C91" s="34">
        <v>1</v>
      </c>
      <c r="D91" s="34">
        <v>1</v>
      </c>
      <c r="E91" s="34">
        <v>0</v>
      </c>
      <c r="F91" s="34">
        <v>95</v>
      </c>
    </row>
    <row r="92" spans="1:6">
      <c r="A92" s="34" t="s">
        <v>398</v>
      </c>
      <c r="B92" s="34">
        <v>220</v>
      </c>
      <c r="C92" s="34">
        <v>0</v>
      </c>
      <c r="D92" s="34">
        <v>13</v>
      </c>
      <c r="E92" s="34">
        <v>7</v>
      </c>
      <c r="F92" s="34">
        <v>950</v>
      </c>
    </row>
    <row r="93" spans="1:6">
      <c r="A93" s="34" t="s">
        <v>399</v>
      </c>
      <c r="B93" s="34">
        <v>350</v>
      </c>
      <c r="C93" s="34">
        <v>0</v>
      </c>
      <c r="D93" s="34">
        <v>12</v>
      </c>
      <c r="E93" s="34">
        <v>11</v>
      </c>
      <c r="F93" s="34">
        <v>1030</v>
      </c>
    </row>
    <row r="94" spans="1:6">
      <c r="A94" s="34" t="s">
        <v>400</v>
      </c>
      <c r="B94" s="34">
        <v>290</v>
      </c>
      <c r="C94" s="34">
        <v>0</v>
      </c>
      <c r="D94" s="34">
        <v>15</v>
      </c>
      <c r="E94" s="34">
        <v>9</v>
      </c>
      <c r="F94" s="34">
        <v>710</v>
      </c>
    </row>
    <row r="95" spans="1:6">
      <c r="A95" s="34" t="s">
        <v>401</v>
      </c>
      <c r="B95" s="34">
        <v>10</v>
      </c>
      <c r="C95" s="34">
        <v>1</v>
      </c>
      <c r="D95" s="34">
        <v>1</v>
      </c>
      <c r="E95" s="34">
        <v>0</v>
      </c>
      <c r="F95" s="34">
        <v>35</v>
      </c>
    </row>
    <row r="96" spans="1:6">
      <c r="A96" s="34" t="s">
        <v>402</v>
      </c>
      <c r="B96" s="34">
        <v>20</v>
      </c>
      <c r="C96" s="34">
        <v>2</v>
      </c>
      <c r="D96" s="34">
        <v>1</v>
      </c>
      <c r="E96" s="34">
        <v>0</v>
      </c>
      <c r="F96" s="34">
        <v>310</v>
      </c>
    </row>
    <row r="97" spans="1:6" ht="15" thickBot="1">
      <c r="A97" s="34" t="s">
        <v>403</v>
      </c>
      <c r="B97" s="34">
        <v>10</v>
      </c>
      <c r="C97" s="34">
        <v>1</v>
      </c>
      <c r="D97" s="34">
        <v>0</v>
      </c>
      <c r="E97" s="34">
        <v>0</v>
      </c>
      <c r="F97" s="34">
        <v>920</v>
      </c>
    </row>
    <row r="98" spans="1:6" s="37" customFormat="1" ht="15" thickBot="1">
      <c r="A98" s="36" t="s">
        <v>280</v>
      </c>
    </row>
    <row r="99" spans="1:6" s="37" customFormat="1" ht="15" thickBot="1">
      <c r="A99" s="36" t="s">
        <v>281</v>
      </c>
    </row>
    <row r="100" spans="1:6">
      <c r="A100" s="34" t="s">
        <v>282</v>
      </c>
      <c r="B100" s="34">
        <v>1420</v>
      </c>
      <c r="C100" s="34">
        <v>8</v>
      </c>
      <c r="D100" s="34">
        <v>45</v>
      </c>
      <c r="E100" s="34">
        <v>7</v>
      </c>
      <c r="F100" s="34">
        <v>1600</v>
      </c>
    </row>
    <row r="101" spans="1:6">
      <c r="A101" s="34" t="s">
        <v>283</v>
      </c>
      <c r="B101" s="34">
        <v>920</v>
      </c>
      <c r="C101" s="34">
        <v>7</v>
      </c>
      <c r="D101" s="34">
        <v>23</v>
      </c>
      <c r="E101" s="34">
        <v>6</v>
      </c>
      <c r="F101" s="34">
        <v>160</v>
      </c>
    </row>
    <row r="102" spans="1:6">
      <c r="A102" s="34" t="s">
        <v>284</v>
      </c>
      <c r="B102" s="34">
        <v>1700</v>
      </c>
      <c r="C102" s="34">
        <v>29</v>
      </c>
      <c r="D102" s="34">
        <v>46</v>
      </c>
      <c r="E102" s="34">
        <v>9</v>
      </c>
      <c r="F102" s="34">
        <v>2600</v>
      </c>
    </row>
    <row r="103" spans="1:6" ht="15" thickBot="1">
      <c r="A103" s="34" t="s">
        <v>367</v>
      </c>
      <c r="B103" s="34">
        <v>750</v>
      </c>
      <c r="C103" s="34">
        <v>5</v>
      </c>
      <c r="D103" s="34">
        <v>25</v>
      </c>
      <c r="E103" s="34">
        <v>2</v>
      </c>
      <c r="F103" s="34">
        <v>780</v>
      </c>
    </row>
    <row r="104" spans="1:6" s="37" customFormat="1" ht="15" thickBot="1">
      <c r="A104" s="36" t="s">
        <v>285</v>
      </c>
    </row>
    <row r="105" spans="1:6">
      <c r="A105" s="34" t="s">
        <v>286</v>
      </c>
      <c r="B105" s="34">
        <v>180</v>
      </c>
      <c r="C105" s="34">
        <v>1</v>
      </c>
      <c r="D105" s="34">
        <v>1</v>
      </c>
      <c r="E105" s="34">
        <v>0</v>
      </c>
      <c r="F105" s="34">
        <v>720</v>
      </c>
    </row>
    <row r="106" spans="1:6">
      <c r="A106" s="34" t="s">
        <v>287</v>
      </c>
      <c r="B106" s="34">
        <v>510</v>
      </c>
      <c r="C106" s="34">
        <v>1</v>
      </c>
      <c r="D106" s="34">
        <v>4</v>
      </c>
      <c r="E106" s="34">
        <v>9</v>
      </c>
      <c r="F106" s="34">
        <v>910</v>
      </c>
    </row>
    <row r="107" spans="1:6">
      <c r="A107" s="34" t="s">
        <v>288</v>
      </c>
      <c r="B107" s="34">
        <v>100</v>
      </c>
      <c r="C107" s="34">
        <v>3</v>
      </c>
      <c r="D107" s="34">
        <v>3</v>
      </c>
      <c r="E107" s="34">
        <v>1.5</v>
      </c>
      <c r="F107" s="34">
        <v>1060</v>
      </c>
    </row>
    <row r="108" spans="1:6" ht="15" thickBot="1">
      <c r="A108" s="34" t="s">
        <v>289</v>
      </c>
      <c r="B108" s="34">
        <v>100</v>
      </c>
      <c r="C108" s="34">
        <v>4</v>
      </c>
      <c r="D108" s="34">
        <v>3</v>
      </c>
      <c r="E108" s="34">
        <v>0</v>
      </c>
      <c r="F108" s="34">
        <v>890</v>
      </c>
    </row>
    <row r="109" spans="1:6" s="37" customFormat="1" ht="15" thickBot="1">
      <c r="A109" s="36" t="s">
        <v>3389</v>
      </c>
    </row>
    <row r="110" spans="1:6">
      <c r="A110" s="34" t="s">
        <v>290</v>
      </c>
      <c r="B110" s="34">
        <v>530</v>
      </c>
      <c r="C110" s="34">
        <v>2</v>
      </c>
      <c r="D110" s="34">
        <v>32</v>
      </c>
      <c r="E110" s="34">
        <v>24</v>
      </c>
      <c r="F110" s="34">
        <v>1750</v>
      </c>
    </row>
    <row r="111" spans="1:6">
      <c r="A111" s="34" t="s">
        <v>291</v>
      </c>
      <c r="B111" s="34">
        <v>790</v>
      </c>
      <c r="C111" s="34">
        <v>3</v>
      </c>
      <c r="D111" s="34">
        <v>48</v>
      </c>
      <c r="E111" s="34">
        <v>36</v>
      </c>
      <c r="F111" s="34">
        <v>2620</v>
      </c>
    </row>
    <row r="112" spans="1:6" ht="15" thickBot="1">
      <c r="A112" s="34" t="s">
        <v>292</v>
      </c>
      <c r="B112" s="34">
        <v>790</v>
      </c>
      <c r="C112" s="34">
        <v>3</v>
      </c>
      <c r="D112" s="34">
        <v>48</v>
      </c>
      <c r="E112" s="34">
        <v>36</v>
      </c>
      <c r="F112" s="34">
        <v>2620</v>
      </c>
    </row>
    <row r="113" spans="1:6" s="37" customFormat="1" ht="15" thickBot="1">
      <c r="A113" s="36" t="s">
        <v>293</v>
      </c>
    </row>
    <row r="114" spans="1:6">
      <c r="A114" s="34" t="s">
        <v>294</v>
      </c>
      <c r="B114" s="34">
        <v>110</v>
      </c>
      <c r="C114" s="34">
        <v>0</v>
      </c>
      <c r="D114" s="34">
        <v>13</v>
      </c>
      <c r="E114" s="34">
        <v>0</v>
      </c>
      <c r="F114" s="34">
        <v>3310</v>
      </c>
    </row>
    <row r="115" spans="1:6">
      <c r="A115" s="34" t="s">
        <v>295</v>
      </c>
      <c r="B115" s="34">
        <v>470</v>
      </c>
      <c r="C115" s="34">
        <v>0</v>
      </c>
      <c r="D115" s="34">
        <v>29</v>
      </c>
      <c r="E115" s="34">
        <v>13</v>
      </c>
      <c r="F115" s="34">
        <v>1770</v>
      </c>
    </row>
    <row r="116" spans="1:6">
      <c r="A116" s="34" t="s">
        <v>296</v>
      </c>
      <c r="B116" s="34">
        <v>25</v>
      </c>
      <c r="C116" s="34">
        <v>3</v>
      </c>
      <c r="D116" s="34">
        <v>1</v>
      </c>
      <c r="E116" s="34">
        <v>0</v>
      </c>
      <c r="F116" s="34">
        <v>410</v>
      </c>
    </row>
    <row r="117" spans="1:6">
      <c r="A117" s="34" t="s">
        <v>297</v>
      </c>
      <c r="B117" s="34">
        <v>430</v>
      </c>
      <c r="C117" s="34">
        <v>1</v>
      </c>
      <c r="D117" s="34">
        <v>22</v>
      </c>
      <c r="E117" s="34">
        <v>16</v>
      </c>
      <c r="F117" s="34">
        <v>810</v>
      </c>
    </row>
    <row r="118" spans="1:6">
      <c r="A118" s="34" t="s">
        <v>298</v>
      </c>
      <c r="B118" s="34">
        <v>360</v>
      </c>
      <c r="C118" s="34">
        <v>0</v>
      </c>
      <c r="D118" s="34">
        <v>19</v>
      </c>
      <c r="E118" s="34">
        <v>19</v>
      </c>
      <c r="F118" s="34">
        <v>1780</v>
      </c>
    </row>
    <row r="119" spans="1:6">
      <c r="A119" s="34" t="s">
        <v>299</v>
      </c>
      <c r="B119" s="34">
        <v>290</v>
      </c>
      <c r="C119" s="34">
        <v>0</v>
      </c>
      <c r="D119" s="34">
        <v>18</v>
      </c>
      <c r="E119" s="34">
        <v>15</v>
      </c>
      <c r="F119" s="34">
        <v>440</v>
      </c>
    </row>
    <row r="120" spans="1:6">
      <c r="A120" s="34" t="s">
        <v>300</v>
      </c>
      <c r="B120" s="34">
        <v>120</v>
      </c>
      <c r="C120" s="34">
        <v>0</v>
      </c>
      <c r="D120" s="34">
        <v>10</v>
      </c>
      <c r="E120" s="34">
        <v>5</v>
      </c>
      <c r="F120" s="34">
        <v>510</v>
      </c>
    </row>
    <row r="121" spans="1:6">
      <c r="A121" s="34" t="s">
        <v>301</v>
      </c>
      <c r="B121" s="34">
        <v>220</v>
      </c>
      <c r="C121" s="34">
        <v>0</v>
      </c>
      <c r="D121" s="34">
        <v>17</v>
      </c>
      <c r="E121" s="34">
        <v>11</v>
      </c>
      <c r="F121" s="34">
        <v>610</v>
      </c>
    </row>
    <row r="122" spans="1:6">
      <c r="A122" s="34" t="s">
        <v>302</v>
      </c>
      <c r="B122" s="34">
        <v>250</v>
      </c>
      <c r="C122" s="34">
        <v>0</v>
      </c>
      <c r="D122" s="34">
        <v>15</v>
      </c>
      <c r="E122" s="34">
        <v>12</v>
      </c>
      <c r="F122" s="34">
        <v>590</v>
      </c>
    </row>
    <row r="123" spans="1:6">
      <c r="A123" s="34" t="s">
        <v>3531</v>
      </c>
      <c r="B123" s="34">
        <v>200</v>
      </c>
      <c r="C123" s="34">
        <v>0</v>
      </c>
      <c r="D123" s="34">
        <v>31</v>
      </c>
      <c r="E123" s="34">
        <v>1.5</v>
      </c>
      <c r="F123" s="34">
        <v>1040</v>
      </c>
    </row>
    <row r="124" spans="1:6">
      <c r="A124" s="34" t="s">
        <v>303</v>
      </c>
      <c r="B124" s="34">
        <v>130</v>
      </c>
      <c r="C124" s="34">
        <v>0</v>
      </c>
      <c r="D124" s="34">
        <v>17</v>
      </c>
      <c r="E124" s="34">
        <v>2</v>
      </c>
      <c r="F124" s="34">
        <v>850</v>
      </c>
    </row>
    <row r="125" spans="1:6">
      <c r="A125" s="34" t="s">
        <v>304</v>
      </c>
      <c r="B125" s="34">
        <v>50</v>
      </c>
      <c r="C125" s="34">
        <v>1</v>
      </c>
      <c r="D125" s="34">
        <v>2</v>
      </c>
      <c r="E125" s="34">
        <v>0</v>
      </c>
      <c r="F125" s="34">
        <v>5</v>
      </c>
    </row>
    <row r="126" spans="1:6">
      <c r="A126" s="34" t="s">
        <v>305</v>
      </c>
      <c r="B126" s="34">
        <v>15</v>
      </c>
      <c r="C126" s="34">
        <v>3</v>
      </c>
      <c r="D126" s="34">
        <v>1</v>
      </c>
      <c r="E126" s="34">
        <v>0</v>
      </c>
      <c r="F126" s="34">
        <v>15</v>
      </c>
    </row>
    <row r="127" spans="1:6">
      <c r="A127" s="34" t="s">
        <v>306</v>
      </c>
      <c r="B127" s="34">
        <v>15</v>
      </c>
      <c r="C127" s="34">
        <v>1</v>
      </c>
      <c r="D127" s="34">
        <v>1</v>
      </c>
      <c r="E127" s="34">
        <v>0</v>
      </c>
      <c r="F127" s="34">
        <v>0</v>
      </c>
    </row>
    <row r="128" spans="1:6">
      <c r="A128" s="34" t="s">
        <v>307</v>
      </c>
      <c r="B128" s="34">
        <v>120</v>
      </c>
      <c r="C128" s="34">
        <v>0</v>
      </c>
      <c r="D128" s="34">
        <v>15</v>
      </c>
      <c r="E128" s="34">
        <v>2</v>
      </c>
      <c r="F128" s="34">
        <v>1360</v>
      </c>
    </row>
    <row r="129" spans="1:6">
      <c r="A129" s="34" t="s">
        <v>308</v>
      </c>
      <c r="B129" s="34">
        <v>25</v>
      </c>
      <c r="C129" s="34">
        <v>2</v>
      </c>
      <c r="D129" s="34">
        <v>1</v>
      </c>
      <c r="E129" s="34">
        <v>0</v>
      </c>
      <c r="F129" s="34">
        <v>1440</v>
      </c>
    </row>
    <row r="130" spans="1:6">
      <c r="A130" s="34" t="s">
        <v>309</v>
      </c>
      <c r="B130" s="34">
        <v>30</v>
      </c>
      <c r="C130" s="34">
        <v>1</v>
      </c>
      <c r="D130" s="34">
        <v>4</v>
      </c>
      <c r="E130" s="34">
        <v>0</v>
      </c>
      <c r="F130" s="34">
        <v>35</v>
      </c>
    </row>
    <row r="131" spans="1:6">
      <c r="A131" s="34" t="s">
        <v>310</v>
      </c>
      <c r="B131" s="34">
        <v>150</v>
      </c>
      <c r="C131" s="34">
        <v>3</v>
      </c>
      <c r="D131" s="34">
        <v>1</v>
      </c>
      <c r="E131" s="34">
        <v>3</v>
      </c>
      <c r="F131" s="34">
        <v>620</v>
      </c>
    </row>
    <row r="132" spans="1:6">
      <c r="A132" s="34" t="s">
        <v>311</v>
      </c>
      <c r="B132" s="34">
        <v>150</v>
      </c>
      <c r="C132" s="34">
        <v>3</v>
      </c>
      <c r="D132" s="34">
        <v>1</v>
      </c>
      <c r="E132" s="34">
        <v>3</v>
      </c>
      <c r="F132" s="34">
        <v>1870</v>
      </c>
    </row>
    <row r="133" spans="1:6">
      <c r="A133" s="34" t="s">
        <v>312</v>
      </c>
      <c r="B133" s="34">
        <v>25</v>
      </c>
      <c r="C133" s="34">
        <v>1</v>
      </c>
      <c r="D133" s="34">
        <v>1</v>
      </c>
      <c r="E133" s="34">
        <v>1</v>
      </c>
      <c r="F133" s="34">
        <v>10</v>
      </c>
    </row>
    <row r="134" spans="1:6">
      <c r="A134" s="34" t="s">
        <v>313</v>
      </c>
      <c r="B134" s="34">
        <v>320</v>
      </c>
      <c r="C134" s="34">
        <v>0</v>
      </c>
      <c r="D134" s="34">
        <v>15</v>
      </c>
      <c r="E134" s="34">
        <v>10</v>
      </c>
      <c r="F134" s="34">
        <v>1370</v>
      </c>
    </row>
    <row r="135" spans="1:6">
      <c r="A135" s="34" t="s">
        <v>314</v>
      </c>
      <c r="B135" s="34">
        <v>360</v>
      </c>
      <c r="C135" s="34">
        <v>0</v>
      </c>
      <c r="D135" s="34">
        <v>15</v>
      </c>
      <c r="E135" s="34">
        <v>12</v>
      </c>
      <c r="F135" s="34">
        <v>1270</v>
      </c>
    </row>
    <row r="136" spans="1:6">
      <c r="A136" s="34" t="s">
        <v>315</v>
      </c>
      <c r="B136" s="34">
        <v>120</v>
      </c>
      <c r="C136" s="34">
        <v>0</v>
      </c>
      <c r="D136" s="34">
        <v>17</v>
      </c>
      <c r="E136" s="34">
        <v>2</v>
      </c>
      <c r="F136" s="34">
        <v>690</v>
      </c>
    </row>
    <row r="137" spans="1:6">
      <c r="A137" s="34" t="s">
        <v>316</v>
      </c>
      <c r="B137" s="34">
        <v>90</v>
      </c>
      <c r="C137" s="34">
        <v>1</v>
      </c>
      <c r="D137" s="34">
        <v>1</v>
      </c>
      <c r="E137" s="34">
        <v>0</v>
      </c>
      <c r="F137" s="34">
        <v>15</v>
      </c>
    </row>
    <row r="138" spans="1:6">
      <c r="A138" s="34" t="s">
        <v>317</v>
      </c>
      <c r="B138" s="34">
        <v>15</v>
      </c>
      <c r="C138" s="34">
        <v>1</v>
      </c>
      <c r="D138" s="34">
        <v>1</v>
      </c>
      <c r="E138" s="34">
        <v>0</v>
      </c>
      <c r="F138" s="34">
        <v>140</v>
      </c>
    </row>
    <row r="139" spans="1:6">
      <c r="A139" s="34" t="s">
        <v>318</v>
      </c>
      <c r="B139" s="34">
        <v>290</v>
      </c>
      <c r="C139" s="34">
        <v>0</v>
      </c>
      <c r="D139" s="34">
        <v>18</v>
      </c>
      <c r="E139" s="34">
        <v>9</v>
      </c>
      <c r="F139" s="34">
        <v>1270</v>
      </c>
    </row>
    <row r="140" spans="1:6">
      <c r="A140" s="34" t="s">
        <v>319</v>
      </c>
      <c r="B140" s="34">
        <v>500</v>
      </c>
      <c r="C140" s="34">
        <v>0</v>
      </c>
      <c r="D140" s="34">
        <v>17</v>
      </c>
      <c r="E140" s="34">
        <v>16</v>
      </c>
      <c r="F140" s="34">
        <v>1470</v>
      </c>
    </row>
    <row r="141" spans="1:6">
      <c r="A141" s="34" t="s">
        <v>320</v>
      </c>
      <c r="B141" s="34">
        <v>390</v>
      </c>
      <c r="C141" s="34">
        <v>0</v>
      </c>
      <c r="D141" s="34">
        <v>20</v>
      </c>
      <c r="E141" s="34">
        <v>12</v>
      </c>
      <c r="F141" s="34">
        <v>940</v>
      </c>
    </row>
    <row r="142" spans="1:6">
      <c r="A142" s="34" t="s">
        <v>321</v>
      </c>
      <c r="B142" s="34">
        <v>15</v>
      </c>
      <c r="C142" s="34">
        <v>1</v>
      </c>
      <c r="D142" s="34">
        <v>2</v>
      </c>
      <c r="E142" s="34">
        <v>0</v>
      </c>
      <c r="F142" s="34">
        <v>45</v>
      </c>
    </row>
    <row r="143" spans="1:6">
      <c r="A143" s="34" t="s">
        <v>322</v>
      </c>
      <c r="B143" s="34">
        <v>30</v>
      </c>
      <c r="C143" s="34">
        <v>3</v>
      </c>
      <c r="D143" s="34">
        <v>1</v>
      </c>
      <c r="E143" s="34">
        <v>0</v>
      </c>
      <c r="F143" s="34">
        <v>450</v>
      </c>
    </row>
    <row r="144" spans="1:6" ht="15" thickBot="1">
      <c r="A144" s="34" t="s">
        <v>323</v>
      </c>
      <c r="B144" s="34">
        <v>15</v>
      </c>
      <c r="C144" s="34">
        <v>1</v>
      </c>
      <c r="D144" s="34">
        <v>0</v>
      </c>
      <c r="E144" s="34">
        <v>0</v>
      </c>
      <c r="F144" s="34">
        <v>1380</v>
      </c>
    </row>
    <row r="145" spans="1:6" s="37" customFormat="1" ht="15" thickBot="1">
      <c r="A145" s="36" t="s">
        <v>324</v>
      </c>
    </row>
    <row r="146" spans="1:6" s="37" customFormat="1" ht="15" thickBot="1">
      <c r="A146" s="36" t="s">
        <v>281</v>
      </c>
    </row>
    <row r="147" spans="1:6">
      <c r="A147" s="34" t="s">
        <v>361</v>
      </c>
      <c r="B147" s="34">
        <v>1850</v>
      </c>
      <c r="C147" s="34">
        <v>11</v>
      </c>
      <c r="D147" s="34">
        <v>59</v>
      </c>
      <c r="E147" s="34">
        <v>9</v>
      </c>
      <c r="F147" s="34">
        <v>2060</v>
      </c>
    </row>
    <row r="148" spans="1:6">
      <c r="A148" s="34" t="s">
        <v>283</v>
      </c>
      <c r="B148" s="34">
        <v>1300</v>
      </c>
      <c r="C148" s="34">
        <v>9</v>
      </c>
      <c r="D148" s="34">
        <v>32</v>
      </c>
      <c r="E148" s="34">
        <v>8</v>
      </c>
      <c r="F148" s="34">
        <v>230</v>
      </c>
    </row>
    <row r="149" spans="1:6">
      <c r="A149" s="34" t="s">
        <v>284</v>
      </c>
    </row>
    <row r="150" spans="1:6" ht="15" thickBot="1">
      <c r="A150" s="34" t="s">
        <v>325</v>
      </c>
      <c r="B150" s="34">
        <v>1320</v>
      </c>
      <c r="C150" s="34">
        <v>8</v>
      </c>
      <c r="D150" s="34">
        <v>44</v>
      </c>
      <c r="E150" s="34">
        <v>3.5</v>
      </c>
      <c r="F150" s="34">
        <v>1380</v>
      </c>
    </row>
    <row r="151" spans="1:6" s="37" customFormat="1" ht="15" thickBot="1">
      <c r="A151" s="36" t="s">
        <v>285</v>
      </c>
    </row>
    <row r="152" spans="1:6">
      <c r="A152" s="34" t="s">
        <v>286</v>
      </c>
      <c r="B152" s="34">
        <v>130</v>
      </c>
      <c r="C152" s="34">
        <v>6</v>
      </c>
      <c r="D152" s="34">
        <v>5</v>
      </c>
      <c r="E152" s="34">
        <v>0</v>
      </c>
      <c r="F152" s="34">
        <v>1190</v>
      </c>
    </row>
    <row r="153" spans="1:6">
      <c r="A153" s="34" t="s">
        <v>287</v>
      </c>
      <c r="B153" s="34">
        <v>240</v>
      </c>
      <c r="C153" s="34">
        <v>2</v>
      </c>
      <c r="D153" s="34">
        <v>2</v>
      </c>
      <c r="E153" s="34">
        <v>0</v>
      </c>
      <c r="F153" s="34">
        <v>920</v>
      </c>
    </row>
    <row r="154" spans="1:6">
      <c r="A154" s="34" t="s">
        <v>288</v>
      </c>
      <c r="B154" s="34">
        <v>640</v>
      </c>
      <c r="C154" s="34">
        <v>1</v>
      </c>
      <c r="D154" s="34">
        <v>4</v>
      </c>
      <c r="E154" s="34">
        <v>12</v>
      </c>
      <c r="F154" s="34">
        <v>1140</v>
      </c>
    </row>
    <row r="155" spans="1:6" ht="15" thickBot="1">
      <c r="A155" s="34" t="s">
        <v>289</v>
      </c>
      <c r="B155" s="34">
        <v>140</v>
      </c>
      <c r="C155" s="34">
        <v>4</v>
      </c>
      <c r="D155" s="34">
        <v>4</v>
      </c>
      <c r="E155" s="34">
        <v>2</v>
      </c>
      <c r="F155" s="34">
        <v>1410</v>
      </c>
    </row>
    <row r="156" spans="1:6" s="37" customFormat="1" ht="15" thickBot="1">
      <c r="A156" s="36" t="s">
        <v>3389</v>
      </c>
    </row>
    <row r="157" spans="1:6">
      <c r="A157" s="34" t="s">
        <v>290</v>
      </c>
      <c r="B157" s="34">
        <v>680</v>
      </c>
      <c r="C157" s="34">
        <v>3</v>
      </c>
      <c r="D157" s="34">
        <v>41</v>
      </c>
      <c r="E157" s="34">
        <v>31</v>
      </c>
      <c r="F157" s="34">
        <v>2250</v>
      </c>
    </row>
    <row r="158" spans="1:6">
      <c r="A158" s="34" t="s">
        <v>291</v>
      </c>
      <c r="B158" s="34">
        <v>1010</v>
      </c>
      <c r="C158" s="34">
        <v>4</v>
      </c>
      <c r="D158" s="34">
        <v>62</v>
      </c>
      <c r="E158" s="34">
        <v>47</v>
      </c>
      <c r="F158" s="34">
        <v>3370</v>
      </c>
    </row>
    <row r="159" spans="1:6" ht="15" thickBot="1">
      <c r="A159" s="34" t="s">
        <v>292</v>
      </c>
      <c r="B159" s="34">
        <v>1010</v>
      </c>
      <c r="C159" s="34">
        <v>4</v>
      </c>
      <c r="D159" s="34">
        <v>62</v>
      </c>
      <c r="E159" s="34">
        <v>47</v>
      </c>
      <c r="F159" s="34">
        <v>3370</v>
      </c>
    </row>
    <row r="160" spans="1:6" s="37" customFormat="1" ht="15" thickBot="1">
      <c r="A160" s="36" t="s">
        <v>293</v>
      </c>
    </row>
    <row r="161" spans="1:6">
      <c r="A161" s="34" t="s">
        <v>294</v>
      </c>
      <c r="B161" s="34">
        <v>110</v>
      </c>
      <c r="C161" s="34">
        <v>0</v>
      </c>
      <c r="D161" s="34">
        <v>13</v>
      </c>
      <c r="E161" s="34">
        <v>0</v>
      </c>
      <c r="F161" s="34">
        <v>3310</v>
      </c>
    </row>
    <row r="162" spans="1:6">
      <c r="A162" s="34" t="s">
        <v>295</v>
      </c>
      <c r="B162" s="34">
        <v>670</v>
      </c>
      <c r="C162" s="34">
        <v>0</v>
      </c>
      <c r="D162" s="34">
        <v>41</v>
      </c>
      <c r="E162" s="34">
        <v>18</v>
      </c>
      <c r="F162" s="34">
        <v>2520</v>
      </c>
    </row>
    <row r="163" spans="1:6">
      <c r="A163" s="34" t="s">
        <v>296</v>
      </c>
      <c r="B163" s="34">
        <v>35</v>
      </c>
      <c r="C163" s="34">
        <v>4</v>
      </c>
      <c r="D163" s="34">
        <v>2</v>
      </c>
      <c r="E163" s="34">
        <v>0</v>
      </c>
      <c r="F163" s="34">
        <v>540</v>
      </c>
    </row>
    <row r="164" spans="1:6">
      <c r="A164" s="34" t="s">
        <v>297</v>
      </c>
      <c r="B164" s="34">
        <v>560</v>
      </c>
      <c r="C164" s="34">
        <v>1</v>
      </c>
      <c r="D164" s="34">
        <v>29</v>
      </c>
      <c r="E164" s="34">
        <v>20</v>
      </c>
      <c r="F164" s="34">
        <v>1050</v>
      </c>
    </row>
    <row r="165" spans="1:6">
      <c r="A165" s="34" t="s">
        <v>298</v>
      </c>
      <c r="B165" s="34">
        <v>470</v>
      </c>
      <c r="C165" s="34">
        <v>0</v>
      </c>
      <c r="D165" s="34">
        <v>24</v>
      </c>
      <c r="E165" s="34">
        <v>24</v>
      </c>
      <c r="F165" s="34">
        <v>2290</v>
      </c>
    </row>
    <row r="166" spans="1:6">
      <c r="A166" s="34" t="s">
        <v>299</v>
      </c>
      <c r="B166" s="34">
        <v>400</v>
      </c>
      <c r="C166" s="34">
        <v>0</v>
      </c>
      <c r="D166" s="34">
        <v>25</v>
      </c>
      <c r="E166" s="34">
        <v>21</v>
      </c>
      <c r="F166" s="34">
        <v>620</v>
      </c>
    </row>
    <row r="167" spans="1:6">
      <c r="A167" s="34" t="s">
        <v>300</v>
      </c>
      <c r="B167" s="34">
        <v>150</v>
      </c>
      <c r="C167" s="34">
        <v>0</v>
      </c>
      <c r="D167" s="34">
        <v>12</v>
      </c>
      <c r="E167" s="34">
        <v>6</v>
      </c>
      <c r="F167" s="34">
        <v>630</v>
      </c>
    </row>
    <row r="168" spans="1:6">
      <c r="A168" s="34" t="s">
        <v>301</v>
      </c>
      <c r="B168" s="34">
        <v>280</v>
      </c>
      <c r="C168" s="34">
        <v>0</v>
      </c>
      <c r="D168" s="34">
        <v>21</v>
      </c>
      <c r="E168" s="34">
        <v>14</v>
      </c>
      <c r="F168" s="34">
        <v>770</v>
      </c>
    </row>
    <row r="169" spans="1:6">
      <c r="A169" s="34" t="s">
        <v>302</v>
      </c>
      <c r="B169" s="34">
        <v>340</v>
      </c>
      <c r="C169" s="34">
        <v>0</v>
      </c>
      <c r="D169" s="34">
        <v>20</v>
      </c>
      <c r="E169" s="34">
        <v>17</v>
      </c>
      <c r="F169" s="34">
        <v>830</v>
      </c>
    </row>
    <row r="170" spans="1:6">
      <c r="A170" s="34" t="s">
        <v>3531</v>
      </c>
      <c r="B170" s="34">
        <v>260</v>
      </c>
      <c r="C170" s="34">
        <v>0</v>
      </c>
      <c r="D170" s="34">
        <v>41</v>
      </c>
      <c r="E170" s="34">
        <v>2</v>
      </c>
      <c r="F170" s="34">
        <v>1350</v>
      </c>
    </row>
    <row r="171" spans="1:6">
      <c r="A171" s="34" t="s">
        <v>303</v>
      </c>
      <c r="B171" s="34">
        <v>170</v>
      </c>
      <c r="C171" s="34">
        <v>0</v>
      </c>
      <c r="D171" s="34">
        <v>22</v>
      </c>
      <c r="E171" s="34">
        <v>3</v>
      </c>
      <c r="F171" s="34">
        <v>1110</v>
      </c>
    </row>
    <row r="172" spans="1:6">
      <c r="A172" s="34" t="s">
        <v>304</v>
      </c>
      <c r="B172" s="34">
        <v>60</v>
      </c>
      <c r="C172" s="34">
        <v>1</v>
      </c>
      <c r="D172" s="34">
        <v>3</v>
      </c>
      <c r="E172" s="34">
        <v>0</v>
      </c>
      <c r="F172" s="34">
        <v>5</v>
      </c>
    </row>
    <row r="173" spans="1:6">
      <c r="A173" s="34" t="s">
        <v>305</v>
      </c>
      <c r="B173" s="34">
        <v>20</v>
      </c>
      <c r="C173" s="34">
        <v>4</v>
      </c>
      <c r="D173" s="34">
        <v>1</v>
      </c>
      <c r="E173" s="34">
        <v>0</v>
      </c>
      <c r="F173" s="34">
        <v>15</v>
      </c>
    </row>
    <row r="174" spans="1:6">
      <c r="A174" s="34" t="s">
        <v>306</v>
      </c>
      <c r="B174" s="34">
        <v>25</v>
      </c>
      <c r="C174" s="34">
        <v>2</v>
      </c>
      <c r="D174" s="34">
        <v>1</v>
      </c>
      <c r="E174" s="34">
        <v>0</v>
      </c>
      <c r="F174" s="34">
        <v>0</v>
      </c>
    </row>
    <row r="175" spans="1:6">
      <c r="A175" s="34" t="s">
        <v>307</v>
      </c>
      <c r="B175" s="34">
        <v>160</v>
      </c>
      <c r="C175" s="34">
        <v>0</v>
      </c>
      <c r="D175" s="34">
        <v>20</v>
      </c>
      <c r="E175" s="34">
        <v>2.5</v>
      </c>
      <c r="F175" s="34">
        <v>1830</v>
      </c>
    </row>
    <row r="176" spans="1:6">
      <c r="A176" s="34" t="s">
        <v>308</v>
      </c>
      <c r="B176" s="34">
        <v>35</v>
      </c>
      <c r="C176" s="34">
        <v>3</v>
      </c>
      <c r="D176" s="34">
        <v>2</v>
      </c>
      <c r="E176" s="34">
        <v>0</v>
      </c>
      <c r="F176" s="34">
        <v>1920</v>
      </c>
    </row>
    <row r="177" spans="1:6">
      <c r="A177" s="34" t="s">
        <v>309</v>
      </c>
      <c r="B177" s="34">
        <v>35</v>
      </c>
      <c r="C177" s="34">
        <v>1</v>
      </c>
      <c r="D177" s="34">
        <v>5</v>
      </c>
      <c r="E177" s="34">
        <v>0</v>
      </c>
      <c r="F177" s="34">
        <v>40</v>
      </c>
    </row>
    <row r="178" spans="1:6">
      <c r="A178" s="34" t="s">
        <v>310</v>
      </c>
      <c r="B178" s="34">
        <v>200</v>
      </c>
      <c r="C178" s="34">
        <v>3</v>
      </c>
      <c r="D178" s="34">
        <v>1</v>
      </c>
      <c r="E178" s="34">
        <v>4.5</v>
      </c>
      <c r="F178" s="34">
        <v>830</v>
      </c>
    </row>
    <row r="179" spans="1:6">
      <c r="A179" s="34" t="s">
        <v>311</v>
      </c>
      <c r="B179" s="34">
        <v>200</v>
      </c>
      <c r="C179" s="34">
        <v>3</v>
      </c>
      <c r="D179" s="34">
        <v>1</v>
      </c>
      <c r="E179" s="34">
        <v>4.5</v>
      </c>
      <c r="F179" s="34">
        <v>2490</v>
      </c>
    </row>
    <row r="180" spans="1:6">
      <c r="A180" s="34" t="s">
        <v>312</v>
      </c>
      <c r="B180" s="34">
        <v>20</v>
      </c>
      <c r="C180" s="34">
        <v>1</v>
      </c>
      <c r="D180" s="34">
        <v>1</v>
      </c>
      <c r="E180" s="34">
        <v>0.5</v>
      </c>
      <c r="F180" s="34">
        <v>10</v>
      </c>
    </row>
    <row r="181" spans="1:6">
      <c r="A181" s="34" t="s">
        <v>313</v>
      </c>
      <c r="B181" s="34">
        <v>430</v>
      </c>
      <c r="C181" s="34">
        <v>0</v>
      </c>
      <c r="D181" s="34">
        <v>20</v>
      </c>
      <c r="E181" s="34">
        <v>14</v>
      </c>
      <c r="F181" s="34">
        <v>1840</v>
      </c>
    </row>
    <row r="182" spans="1:6">
      <c r="A182" s="34" t="s">
        <v>314</v>
      </c>
      <c r="B182" s="34">
        <v>450</v>
      </c>
      <c r="C182" s="34">
        <v>0</v>
      </c>
      <c r="D182" s="34">
        <v>18</v>
      </c>
      <c r="E182" s="34">
        <v>15</v>
      </c>
      <c r="F182" s="34">
        <v>1580</v>
      </c>
    </row>
    <row r="183" spans="1:6">
      <c r="A183" s="34" t="s">
        <v>315</v>
      </c>
      <c r="B183" s="34">
        <v>170</v>
      </c>
      <c r="C183" s="34">
        <v>0</v>
      </c>
      <c r="D183" s="34">
        <v>25</v>
      </c>
      <c r="E183" s="34">
        <v>3</v>
      </c>
      <c r="F183" s="34">
        <v>990</v>
      </c>
    </row>
    <row r="184" spans="1:6">
      <c r="A184" s="34" t="s">
        <v>316</v>
      </c>
      <c r="B184" s="34">
        <v>110</v>
      </c>
      <c r="C184" s="34">
        <v>2</v>
      </c>
      <c r="D184" s="34">
        <v>1</v>
      </c>
      <c r="E184" s="34">
        <v>0</v>
      </c>
      <c r="F184" s="34">
        <v>20</v>
      </c>
    </row>
    <row r="185" spans="1:6">
      <c r="A185" s="34" t="s">
        <v>317</v>
      </c>
      <c r="B185" s="34">
        <v>25</v>
      </c>
      <c r="C185" s="34">
        <v>1</v>
      </c>
      <c r="D185" s="34">
        <v>1</v>
      </c>
      <c r="E185" s="34">
        <v>0</v>
      </c>
      <c r="F185" s="34">
        <v>190</v>
      </c>
    </row>
    <row r="186" spans="1:6">
      <c r="A186" s="34" t="s">
        <v>318</v>
      </c>
      <c r="B186" s="34">
        <v>370</v>
      </c>
      <c r="C186" s="34">
        <v>0</v>
      </c>
      <c r="D186" s="34">
        <v>22</v>
      </c>
      <c r="E186" s="34">
        <v>12</v>
      </c>
      <c r="F186" s="34">
        <v>1590</v>
      </c>
    </row>
    <row r="187" spans="1:6">
      <c r="A187" s="34" t="s">
        <v>319</v>
      </c>
      <c r="B187" s="34">
        <v>650</v>
      </c>
      <c r="C187" s="34">
        <v>0</v>
      </c>
      <c r="D187" s="34">
        <v>22</v>
      </c>
      <c r="E187" s="34">
        <v>20</v>
      </c>
      <c r="F187" s="34">
        <v>1920</v>
      </c>
    </row>
    <row r="188" spans="1:6">
      <c r="A188" s="34" t="s">
        <v>320</v>
      </c>
      <c r="B188" s="34">
        <v>490</v>
      </c>
      <c r="C188" s="34">
        <v>0</v>
      </c>
      <c r="D188" s="34">
        <v>25</v>
      </c>
      <c r="E188" s="34">
        <v>15</v>
      </c>
      <c r="F188" s="34">
        <v>1180</v>
      </c>
    </row>
    <row r="189" spans="1:6">
      <c r="A189" s="34" t="s">
        <v>321</v>
      </c>
      <c r="B189" s="34">
        <v>15</v>
      </c>
      <c r="C189" s="34">
        <v>2</v>
      </c>
      <c r="D189" s="34">
        <v>2</v>
      </c>
      <c r="E189" s="34">
        <v>0</v>
      </c>
      <c r="F189" s="34">
        <v>55</v>
      </c>
    </row>
    <row r="190" spans="1:6">
      <c r="A190" s="34" t="s">
        <v>322</v>
      </c>
      <c r="B190" s="34">
        <v>35</v>
      </c>
      <c r="C190" s="34">
        <v>4</v>
      </c>
      <c r="D190" s="34">
        <v>2</v>
      </c>
      <c r="E190" s="34">
        <v>0</v>
      </c>
      <c r="F190" s="34">
        <v>580</v>
      </c>
    </row>
    <row r="191" spans="1:6" ht="15" thickBot="1">
      <c r="A191" s="34" t="s">
        <v>323</v>
      </c>
      <c r="B191" s="34">
        <v>20</v>
      </c>
      <c r="C191" s="34">
        <v>1</v>
      </c>
      <c r="D191" s="34">
        <v>1</v>
      </c>
      <c r="E191" s="34">
        <v>0</v>
      </c>
      <c r="F191" s="34">
        <v>1830</v>
      </c>
    </row>
    <row r="192" spans="1:6" s="37" customFormat="1" ht="15" thickBot="1">
      <c r="A192" s="36" t="s">
        <v>1856</v>
      </c>
    </row>
    <row r="193" spans="1:9" s="37" customFormat="1" ht="15" thickBot="1">
      <c r="A193" s="36" t="s">
        <v>326</v>
      </c>
      <c r="B193" s="38"/>
      <c r="C193" s="39"/>
      <c r="D193" s="39"/>
      <c r="E193" s="39"/>
      <c r="F193" s="40"/>
    </row>
    <row r="194" spans="1:9">
      <c r="A194" s="34" t="s">
        <v>327</v>
      </c>
      <c r="B194" s="34" t="s">
        <v>328</v>
      </c>
      <c r="C194" s="34" t="s">
        <v>329</v>
      </c>
      <c r="D194" s="34" t="s">
        <v>330</v>
      </c>
      <c r="E194" s="34" t="s">
        <v>331</v>
      </c>
      <c r="F194" s="34" t="s">
        <v>332</v>
      </c>
    </row>
    <row r="195" spans="1:9">
      <c r="A195" s="34" t="s">
        <v>333</v>
      </c>
      <c r="B195" s="34" t="s">
        <v>334</v>
      </c>
      <c r="C195" s="34" t="s">
        <v>335</v>
      </c>
      <c r="D195" s="34" t="s">
        <v>336</v>
      </c>
      <c r="E195" s="34" t="s">
        <v>337</v>
      </c>
      <c r="F195" s="34" t="s">
        <v>338</v>
      </c>
    </row>
    <row r="196" spans="1:9">
      <c r="A196" s="34" t="s">
        <v>339</v>
      </c>
      <c r="B196" s="34" t="s">
        <v>340</v>
      </c>
      <c r="C196" s="34" t="s">
        <v>341</v>
      </c>
      <c r="D196" s="34" t="s">
        <v>342</v>
      </c>
      <c r="E196" s="34" t="s">
        <v>343</v>
      </c>
      <c r="F196" s="34" t="s">
        <v>344</v>
      </c>
    </row>
    <row r="197" spans="1:9" ht="15" thickBot="1">
      <c r="A197" s="34" t="s">
        <v>345</v>
      </c>
      <c r="B197" s="34" t="s">
        <v>346</v>
      </c>
      <c r="C197" s="34" t="s">
        <v>347</v>
      </c>
      <c r="D197" s="34" t="s">
        <v>348</v>
      </c>
      <c r="E197" s="34" t="s">
        <v>349</v>
      </c>
      <c r="F197" s="34" t="s">
        <v>350</v>
      </c>
    </row>
    <row r="198" spans="1:9" s="37" customFormat="1" ht="15" thickBot="1">
      <c r="A198" s="36" t="s">
        <v>351</v>
      </c>
      <c r="B198" s="38"/>
      <c r="C198" s="39"/>
      <c r="D198" s="39"/>
      <c r="E198" s="39"/>
      <c r="F198" s="39"/>
      <c r="G198" s="39"/>
      <c r="H198" s="39"/>
      <c r="I198" s="40"/>
    </row>
    <row r="199" spans="1:9">
      <c r="A199" s="34" t="s">
        <v>327</v>
      </c>
      <c r="B199" s="34" t="s">
        <v>230</v>
      </c>
      <c r="C199" s="34" t="s">
        <v>231</v>
      </c>
      <c r="D199" s="34" t="s">
        <v>232</v>
      </c>
      <c r="E199" s="34" t="s">
        <v>233</v>
      </c>
      <c r="F199" s="34" t="s">
        <v>234</v>
      </c>
    </row>
    <row r="200" spans="1:9">
      <c r="A200" s="34" t="s">
        <v>235</v>
      </c>
      <c r="B200" s="34" t="s">
        <v>236</v>
      </c>
      <c r="C200" s="34" t="s">
        <v>237</v>
      </c>
      <c r="D200" s="34" t="s">
        <v>238</v>
      </c>
      <c r="E200" s="34" t="s">
        <v>239</v>
      </c>
      <c r="F200" s="34" t="s">
        <v>240</v>
      </c>
    </row>
    <row r="201" spans="1:9">
      <c r="A201" s="34" t="s">
        <v>241</v>
      </c>
      <c r="B201" s="34" t="s">
        <v>242</v>
      </c>
      <c r="C201" s="34" t="s">
        <v>243</v>
      </c>
      <c r="D201" s="34" t="s">
        <v>244</v>
      </c>
      <c r="E201" s="34" t="s">
        <v>245</v>
      </c>
      <c r="F201" s="34" t="s">
        <v>246</v>
      </c>
    </row>
    <row r="202" spans="1:9" ht="15" thickBot="1">
      <c r="A202" s="34" t="s">
        <v>247</v>
      </c>
      <c r="B202" s="34" t="s">
        <v>248</v>
      </c>
      <c r="C202" s="34" t="s">
        <v>249</v>
      </c>
      <c r="D202" s="34" t="s">
        <v>250</v>
      </c>
      <c r="E202" s="34" t="s">
        <v>251</v>
      </c>
      <c r="F202" s="34" t="s">
        <v>252</v>
      </c>
    </row>
    <row r="203" spans="1:9" s="37" customFormat="1" ht="15" thickBot="1">
      <c r="A203" s="36" t="s">
        <v>253</v>
      </c>
    </row>
    <row r="204" spans="1:9">
      <c r="A204" s="34" t="s">
        <v>254</v>
      </c>
      <c r="B204" s="34" t="s">
        <v>255</v>
      </c>
      <c r="C204" s="34" t="s">
        <v>256</v>
      </c>
      <c r="D204" s="34" t="s">
        <v>257</v>
      </c>
      <c r="E204" s="34" t="s">
        <v>258</v>
      </c>
      <c r="F204" s="34" t="s">
        <v>259</v>
      </c>
    </row>
    <row r="205" spans="1:9">
      <c r="A205" s="34" t="s">
        <v>260</v>
      </c>
      <c r="B205" s="34">
        <v>70</v>
      </c>
      <c r="C205" s="34" t="s">
        <v>262</v>
      </c>
      <c r="D205" s="34" t="s">
        <v>264</v>
      </c>
      <c r="E205" s="34" t="s">
        <v>263</v>
      </c>
      <c r="F205" s="34" t="s">
        <v>265</v>
      </c>
    </row>
    <row r="206" spans="1:9">
      <c r="A206" s="34" t="s">
        <v>266</v>
      </c>
      <c r="B206" s="34" t="s">
        <v>267</v>
      </c>
      <c r="C206" s="34" t="s">
        <v>261</v>
      </c>
      <c r="D206" s="34" t="s">
        <v>268</v>
      </c>
      <c r="E206" s="34" t="s">
        <v>269</v>
      </c>
      <c r="F206" s="34" t="s">
        <v>270</v>
      </c>
    </row>
    <row r="207" spans="1:9" ht="15" thickBot="1">
      <c r="A207" s="34" t="s">
        <v>271</v>
      </c>
      <c r="B207" s="34">
        <v>5</v>
      </c>
      <c r="C207" s="34" t="s">
        <v>262</v>
      </c>
      <c r="D207" s="34" t="s">
        <v>262</v>
      </c>
      <c r="E207" s="34" t="s">
        <v>261</v>
      </c>
      <c r="F207" s="34" t="s">
        <v>272</v>
      </c>
    </row>
    <row r="208" spans="1:9" s="37" customFormat="1" ht="15" thickBot="1">
      <c r="A208" s="36" t="s">
        <v>273</v>
      </c>
    </row>
    <row r="209" spans="1:6">
      <c r="A209" s="34" t="s">
        <v>274</v>
      </c>
      <c r="B209" s="34" t="s">
        <v>275</v>
      </c>
      <c r="C209" s="34" t="s">
        <v>276</v>
      </c>
      <c r="D209" s="34" t="s">
        <v>277</v>
      </c>
      <c r="E209" s="34" t="s">
        <v>278</v>
      </c>
      <c r="F209" s="34" t="s">
        <v>279</v>
      </c>
    </row>
    <row r="210" spans="1:6">
      <c r="A210" s="34" t="s">
        <v>181</v>
      </c>
      <c r="B210" s="34" t="s">
        <v>182</v>
      </c>
      <c r="C210" s="34" t="s">
        <v>183</v>
      </c>
      <c r="D210" s="34" t="s">
        <v>184</v>
      </c>
      <c r="E210" s="34" t="s">
        <v>185</v>
      </c>
      <c r="F210" s="34" t="s">
        <v>186</v>
      </c>
    </row>
    <row r="211" spans="1:6">
      <c r="A211" s="34" t="s">
        <v>187</v>
      </c>
      <c r="B211" s="34" t="s">
        <v>188</v>
      </c>
      <c r="C211" s="34" t="s">
        <v>189</v>
      </c>
      <c r="D211" s="34" t="s">
        <v>190</v>
      </c>
      <c r="E211" s="34" t="s">
        <v>191</v>
      </c>
      <c r="F211" s="34" t="s">
        <v>192</v>
      </c>
    </row>
    <row r="212" spans="1:6" ht="15" thickBot="1">
      <c r="A212" s="34" t="s">
        <v>193</v>
      </c>
      <c r="B212" s="34" t="s">
        <v>194</v>
      </c>
      <c r="C212" s="34" t="s">
        <v>195</v>
      </c>
      <c r="D212" s="34" t="s">
        <v>196</v>
      </c>
      <c r="E212" s="34" t="s">
        <v>197</v>
      </c>
      <c r="F212" s="34" t="s">
        <v>198</v>
      </c>
    </row>
    <row r="213" spans="1:6" s="37" customFormat="1" ht="15" thickBot="1">
      <c r="A213" s="36" t="s">
        <v>199</v>
      </c>
    </row>
    <row r="214" spans="1:6" s="37" customFormat="1" ht="15" thickBot="1">
      <c r="A214" s="36" t="s">
        <v>200</v>
      </c>
    </row>
    <row r="215" spans="1:6">
      <c r="A215" s="34" t="s">
        <v>201</v>
      </c>
      <c r="B215" s="34">
        <v>140</v>
      </c>
      <c r="C215" s="34" t="s">
        <v>264</v>
      </c>
      <c r="D215" s="34" t="s">
        <v>202</v>
      </c>
      <c r="E215" s="34" t="s">
        <v>203</v>
      </c>
      <c r="F215" s="34" t="s">
        <v>204</v>
      </c>
    </row>
    <row r="216" spans="1:6">
      <c r="A216" s="34" t="s">
        <v>205</v>
      </c>
      <c r="B216" s="34" t="s">
        <v>206</v>
      </c>
      <c r="C216" s="34" t="s">
        <v>263</v>
      </c>
      <c r="D216" s="34" t="s">
        <v>207</v>
      </c>
      <c r="E216" s="34" t="s">
        <v>208</v>
      </c>
      <c r="F216" s="34" t="s">
        <v>209</v>
      </c>
    </row>
    <row r="217" spans="1:6">
      <c r="A217" s="34" t="s">
        <v>210</v>
      </c>
      <c r="B217" s="34" t="s">
        <v>211</v>
      </c>
      <c r="C217" s="34" t="s">
        <v>261</v>
      </c>
      <c r="D217" s="34" t="s">
        <v>212</v>
      </c>
      <c r="E217" s="34" t="s">
        <v>261</v>
      </c>
      <c r="F217" s="34" t="s">
        <v>213</v>
      </c>
    </row>
    <row r="218" spans="1:6">
      <c r="A218" s="34" t="s">
        <v>214</v>
      </c>
      <c r="B218" s="34" t="s">
        <v>215</v>
      </c>
      <c r="C218" s="34" t="s">
        <v>261</v>
      </c>
      <c r="D218" s="34" t="s">
        <v>216</v>
      </c>
      <c r="E218" s="34" t="s">
        <v>217</v>
      </c>
      <c r="F218" s="34" t="s">
        <v>218</v>
      </c>
    </row>
    <row r="219" spans="1:6">
      <c r="A219" s="34" t="s">
        <v>219</v>
      </c>
      <c r="B219" s="34" t="s">
        <v>220</v>
      </c>
      <c r="C219" s="34" t="s">
        <v>221</v>
      </c>
      <c r="D219" s="34" t="s">
        <v>222</v>
      </c>
      <c r="E219" s="34" t="s">
        <v>223</v>
      </c>
      <c r="F219" s="34" t="s">
        <v>224</v>
      </c>
    </row>
    <row r="220" spans="1:6">
      <c r="A220" s="34" t="s">
        <v>225</v>
      </c>
      <c r="B220" s="34" t="s">
        <v>226</v>
      </c>
      <c r="C220" s="34" t="s">
        <v>221</v>
      </c>
      <c r="D220" s="34" t="s">
        <v>227</v>
      </c>
      <c r="E220" s="34" t="s">
        <v>222</v>
      </c>
      <c r="F220" s="34" t="s">
        <v>228</v>
      </c>
    </row>
    <row r="221" spans="1:6">
      <c r="A221" s="34" t="s">
        <v>229</v>
      </c>
      <c r="B221" s="34" t="s">
        <v>128</v>
      </c>
      <c r="C221" s="34" t="s">
        <v>263</v>
      </c>
      <c r="D221" s="34" t="s">
        <v>129</v>
      </c>
      <c r="E221" s="34" t="s">
        <v>130</v>
      </c>
      <c r="F221" s="34" t="s">
        <v>131</v>
      </c>
    </row>
    <row r="222" spans="1:6">
      <c r="A222" s="34" t="s">
        <v>132</v>
      </c>
      <c r="B222" s="34" t="s">
        <v>133</v>
      </c>
      <c r="C222" s="34" t="s">
        <v>134</v>
      </c>
      <c r="D222" s="34" t="s">
        <v>135</v>
      </c>
      <c r="E222" s="34" t="s">
        <v>136</v>
      </c>
      <c r="F222" s="34" t="s">
        <v>137</v>
      </c>
    </row>
    <row r="223" spans="1:6">
      <c r="A223" s="34" t="s">
        <v>138</v>
      </c>
      <c r="B223" s="34" t="s">
        <v>139</v>
      </c>
      <c r="C223" s="34" t="s">
        <v>140</v>
      </c>
      <c r="D223" s="34" t="s">
        <v>141</v>
      </c>
      <c r="E223" s="34" t="s">
        <v>142</v>
      </c>
      <c r="F223" s="34" t="s">
        <v>143</v>
      </c>
    </row>
    <row r="224" spans="1:6">
      <c r="A224" s="34" t="s">
        <v>144</v>
      </c>
      <c r="B224" s="34" t="s">
        <v>145</v>
      </c>
      <c r="C224" s="34" t="s">
        <v>146</v>
      </c>
      <c r="D224" s="34" t="s">
        <v>147</v>
      </c>
      <c r="E224" s="34" t="s">
        <v>148</v>
      </c>
      <c r="F224" s="34" t="s">
        <v>149</v>
      </c>
    </row>
    <row r="225" spans="1:6">
      <c r="A225" s="34" t="s">
        <v>150</v>
      </c>
      <c r="B225" s="34" t="s">
        <v>151</v>
      </c>
      <c r="C225" s="34" t="s">
        <v>152</v>
      </c>
      <c r="D225" s="34" t="s">
        <v>153</v>
      </c>
      <c r="E225" s="34" t="s">
        <v>154</v>
      </c>
      <c r="F225" s="34" t="s">
        <v>155</v>
      </c>
    </row>
  </sheetData>
  <phoneticPr fontId="3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S272"/>
  <sheetViews>
    <sheetView zoomScale="55" zoomScaleNormal="55" zoomScalePageLayoutView="55" workbookViewId="0">
      <selection activeCell="B5" sqref="B5:B31"/>
    </sheetView>
  </sheetViews>
  <sheetFormatPr baseColWidth="10" defaultColWidth="11.5" defaultRowHeight="14" x14ac:dyDescent="0"/>
  <cols>
    <col min="1" max="1" width="58.83203125" customWidth="1"/>
    <col min="13" max="13" width="31.6640625" bestFit="1" customWidth="1"/>
    <col min="14" max="14" width="13.1640625" bestFit="1" customWidth="1"/>
    <col min="15" max="15" width="12.1640625" bestFit="1" customWidth="1"/>
    <col min="16" max="16" width="11.33203125" bestFit="1" customWidth="1"/>
  </cols>
  <sheetData>
    <row r="1" spans="1:19">
      <c r="A1" s="24" t="s">
        <v>3591</v>
      </c>
      <c r="B1" s="30" t="s">
        <v>659</v>
      </c>
      <c r="C1" s="24"/>
      <c r="D1" s="24"/>
      <c r="E1" s="24"/>
      <c r="F1" s="24"/>
    </row>
    <row r="2" spans="1:19" ht="15" thickBot="1">
      <c r="A2" s="24" t="s">
        <v>1413</v>
      </c>
      <c r="B2" s="27">
        <v>40984</v>
      </c>
      <c r="C2" s="24"/>
      <c r="D2" s="24"/>
      <c r="E2" s="24"/>
      <c r="F2" s="24"/>
    </row>
    <row r="3" spans="1:19" ht="15" thickBot="1">
      <c r="A3" s="28" t="s">
        <v>1749</v>
      </c>
      <c r="B3" s="28" t="s">
        <v>1750</v>
      </c>
      <c r="C3" s="28" t="s">
        <v>1751</v>
      </c>
      <c r="D3" s="28" t="s">
        <v>1752</v>
      </c>
      <c r="E3" s="28" t="s">
        <v>1754</v>
      </c>
      <c r="F3" s="28" t="s">
        <v>1753</v>
      </c>
      <c r="H3" s="66" t="s">
        <v>3636</v>
      </c>
      <c r="I3" s="66" t="s">
        <v>3637</v>
      </c>
      <c r="J3" s="66" t="s">
        <v>3638</v>
      </c>
      <c r="K3" s="66" t="s">
        <v>3639</v>
      </c>
      <c r="M3" t="s">
        <v>3690</v>
      </c>
      <c r="N3" s="66" t="s">
        <v>3636</v>
      </c>
      <c r="O3" s="66" t="s">
        <v>3637</v>
      </c>
      <c r="P3" s="66" t="s">
        <v>3638</v>
      </c>
      <c r="Q3" s="66" t="s">
        <v>3639</v>
      </c>
      <c r="S3" s="66" t="s">
        <v>3714</v>
      </c>
    </row>
    <row r="4" spans="1:19" ht="15" thickBot="1">
      <c r="A4" s="8" t="s">
        <v>660</v>
      </c>
      <c r="H4" s="66"/>
      <c r="I4" s="66"/>
      <c r="J4" s="66"/>
      <c r="K4" s="66"/>
      <c r="M4" t="s">
        <v>3742</v>
      </c>
      <c r="N4">
        <f>(SUM(C5:C31)/17350)*500</f>
        <v>1.6138328530259365</v>
      </c>
      <c r="O4">
        <f>(SUM(D5:D31)/17350)*500</f>
        <v>27.694524495677232</v>
      </c>
      <c r="P4">
        <f>(SUM(E5:E31)/17350)*500</f>
        <v>778.96253602305478</v>
      </c>
      <c r="Q4">
        <f>((SUM(F5:F31)*9)/17350*100)</f>
        <v>20.956772334293948</v>
      </c>
      <c r="S4">
        <v>642.6</v>
      </c>
    </row>
    <row r="5" spans="1:19">
      <c r="A5" t="s">
        <v>661</v>
      </c>
      <c r="B5">
        <v>670</v>
      </c>
      <c r="C5">
        <v>3</v>
      </c>
      <c r="D5">
        <v>29</v>
      </c>
      <c r="E5">
        <v>980</v>
      </c>
      <c r="F5">
        <v>11</v>
      </c>
      <c r="H5" s="66">
        <f t="shared" ref="H5" si="0">C5/B5*500</f>
        <v>2.238805970149254</v>
      </c>
      <c r="I5" s="66">
        <f t="shared" ref="I5" si="1">D5/B5*500</f>
        <v>21.64179104477612</v>
      </c>
      <c r="J5" s="66">
        <f t="shared" ref="J5:J31" si="2">E5/B5*500</f>
        <v>731.3432835820895</v>
      </c>
      <c r="K5" s="66">
        <f t="shared" ref="K5" si="3">(F5*9)/B5*100</f>
        <v>14.776119402985074</v>
      </c>
      <c r="M5" t="s">
        <v>3743</v>
      </c>
      <c r="N5">
        <f>SUM(C33:C56)/11820*500</f>
        <v>3.2148900169204739</v>
      </c>
      <c r="O5">
        <f t="shared" ref="O5:P5" si="4">SUM(D33:D56)/11820*500</f>
        <v>23.942470389170897</v>
      </c>
      <c r="P5">
        <f t="shared" si="4"/>
        <v>1242.808798646362</v>
      </c>
      <c r="Q5">
        <f>(SUM(F33:F56)*9)/11820*100</f>
        <v>9.2893401015228427</v>
      </c>
      <c r="S5">
        <v>492.5</v>
      </c>
    </row>
    <row r="6" spans="1:19">
      <c r="A6" t="s">
        <v>662</v>
      </c>
      <c r="B6">
        <v>510</v>
      </c>
      <c r="C6">
        <v>3</v>
      </c>
      <c r="D6">
        <v>28</v>
      </c>
      <c r="E6">
        <v>840</v>
      </c>
      <c r="F6">
        <v>9</v>
      </c>
      <c r="H6" s="66">
        <f t="shared" ref="H6:H68" si="5">C6/B6*500</f>
        <v>2.9411764705882351</v>
      </c>
      <c r="I6" s="66">
        <f t="shared" ref="I6:I68" si="6">D6/B6*500</f>
        <v>27.450980392156861</v>
      </c>
      <c r="J6" s="66">
        <f t="shared" si="2"/>
        <v>823.52941176470586</v>
      </c>
      <c r="K6" s="66">
        <f t="shared" ref="K6:K68" si="7">(F6*9)/B6*100</f>
        <v>15.882352941176469</v>
      </c>
      <c r="M6" t="s">
        <v>3503</v>
      </c>
      <c r="N6">
        <f>SUM(C58:C68)/3230*500</f>
        <v>5.1083591331269345</v>
      </c>
      <c r="O6">
        <f t="shared" ref="O6:P6" si="8">SUM(D58:D68)/3230*500</f>
        <v>6.0371517027863781</v>
      </c>
      <c r="P6">
        <f t="shared" si="8"/>
        <v>970.58823529411768</v>
      </c>
      <c r="Q6">
        <f>(SUM(F58:F68)*9)/3230*100</f>
        <v>7.8018575851393184</v>
      </c>
      <c r="S6">
        <v>293.60000000000002</v>
      </c>
    </row>
    <row r="7" spans="1:19">
      <c r="A7" t="s">
        <v>663</v>
      </c>
      <c r="B7">
        <v>760</v>
      </c>
      <c r="C7">
        <v>3</v>
      </c>
      <c r="D7">
        <v>33</v>
      </c>
      <c r="E7">
        <v>1410</v>
      </c>
      <c r="F7">
        <v>16</v>
      </c>
      <c r="H7" s="66">
        <f t="shared" si="5"/>
        <v>1.9736842105263159</v>
      </c>
      <c r="I7" s="66">
        <f t="shared" si="6"/>
        <v>21.710526315789476</v>
      </c>
      <c r="J7" s="66">
        <f t="shared" si="2"/>
        <v>927.63157894736844</v>
      </c>
      <c r="K7" s="66">
        <f t="shared" si="7"/>
        <v>18.947368421052634</v>
      </c>
      <c r="M7" t="s">
        <v>3744</v>
      </c>
      <c r="N7">
        <f>SUM(C70:C85)/5750*500</f>
        <v>2.7826086956521743</v>
      </c>
      <c r="O7">
        <f t="shared" ref="O7:P7" si="9">SUM(D70:D85)/5750*500</f>
        <v>22.260869565217394</v>
      </c>
      <c r="P7">
        <f t="shared" si="9"/>
        <v>1176.9565217391305</v>
      </c>
      <c r="Q7">
        <f>(SUM(F70:F85)*9)/5750*100</f>
        <v>12.756521739130436</v>
      </c>
      <c r="S7">
        <v>359.4</v>
      </c>
    </row>
    <row r="8" spans="1:19">
      <c r="A8" t="s">
        <v>664</v>
      </c>
      <c r="B8">
        <v>600</v>
      </c>
      <c r="C8">
        <v>3</v>
      </c>
      <c r="D8">
        <v>32</v>
      </c>
      <c r="E8">
        <v>1270</v>
      </c>
      <c r="F8">
        <v>14</v>
      </c>
      <c r="H8" s="66">
        <f t="shared" si="5"/>
        <v>2.5</v>
      </c>
      <c r="I8" s="66">
        <f t="shared" si="6"/>
        <v>26.666666666666668</v>
      </c>
      <c r="J8" s="66">
        <f t="shared" si="2"/>
        <v>1058.3333333333333</v>
      </c>
      <c r="K8" s="66">
        <f t="shared" si="7"/>
        <v>21</v>
      </c>
      <c r="M8" t="s">
        <v>3576</v>
      </c>
      <c r="N8">
        <f>SUM(C87:C136)/19790*500</f>
        <v>2.0464881253158165</v>
      </c>
      <c r="O8">
        <f t="shared" ref="O8:P8" si="10">SUM(D87:D136)/19790*500</f>
        <v>15.512885295603841</v>
      </c>
      <c r="P8">
        <f t="shared" si="10"/>
        <v>1014.0222334512381</v>
      </c>
      <c r="Q8">
        <f>(SUM(F87:F136)*9)/19790*100</f>
        <v>19.782718544719554</v>
      </c>
      <c r="S8">
        <v>395.8</v>
      </c>
    </row>
    <row r="9" spans="1:19">
      <c r="A9" t="s">
        <v>665</v>
      </c>
      <c r="B9">
        <v>900</v>
      </c>
      <c r="C9">
        <v>3</v>
      </c>
      <c r="D9">
        <v>47</v>
      </c>
      <c r="E9">
        <v>1050</v>
      </c>
      <c r="F9">
        <v>19</v>
      </c>
      <c r="H9" s="66">
        <f t="shared" si="5"/>
        <v>1.6666666666666667</v>
      </c>
      <c r="I9" s="66">
        <f t="shared" si="6"/>
        <v>26.111111111111114</v>
      </c>
      <c r="J9" s="66">
        <f t="shared" si="2"/>
        <v>583.33333333333337</v>
      </c>
      <c r="K9" s="66">
        <f t="shared" si="7"/>
        <v>19</v>
      </c>
    </row>
    <row r="10" spans="1:19">
      <c r="A10" t="s">
        <v>666</v>
      </c>
      <c r="B10">
        <v>740</v>
      </c>
      <c r="C10">
        <v>3</v>
      </c>
      <c r="D10">
        <v>47</v>
      </c>
      <c r="E10">
        <v>910</v>
      </c>
      <c r="F10">
        <v>16</v>
      </c>
      <c r="G10">
        <v>17350</v>
      </c>
      <c r="H10" s="66">
        <f t="shared" si="5"/>
        <v>2.0270270270270272</v>
      </c>
      <c r="I10" s="66">
        <f t="shared" si="6"/>
        <v>31.756756756756758</v>
      </c>
      <c r="J10" s="66">
        <f t="shared" si="2"/>
        <v>614.8648648648649</v>
      </c>
      <c r="K10" s="66">
        <f t="shared" si="7"/>
        <v>19.45945945945946</v>
      </c>
    </row>
    <row r="11" spans="1:19">
      <c r="A11" t="s">
        <v>667</v>
      </c>
      <c r="B11">
        <v>990</v>
      </c>
      <c r="C11">
        <v>3</v>
      </c>
      <c r="D11">
        <v>52</v>
      </c>
      <c r="E11">
        <v>1480</v>
      </c>
      <c r="F11">
        <v>24</v>
      </c>
      <c r="H11" s="66">
        <f t="shared" si="5"/>
        <v>1.5151515151515151</v>
      </c>
      <c r="I11" s="66">
        <f t="shared" si="6"/>
        <v>26.262626262626263</v>
      </c>
      <c r="J11" s="66">
        <f t="shared" si="2"/>
        <v>747.47474747474746</v>
      </c>
      <c r="K11" s="66">
        <f t="shared" si="7"/>
        <v>21.818181818181817</v>
      </c>
    </row>
    <row r="12" spans="1:19">
      <c r="A12" t="s">
        <v>668</v>
      </c>
      <c r="B12">
        <v>830</v>
      </c>
      <c r="C12">
        <v>3</v>
      </c>
      <c r="D12">
        <v>52</v>
      </c>
      <c r="E12">
        <v>1340</v>
      </c>
      <c r="F12">
        <v>21</v>
      </c>
      <c r="H12" s="66">
        <f t="shared" si="5"/>
        <v>1.8072289156626506</v>
      </c>
      <c r="I12" s="66">
        <f t="shared" si="6"/>
        <v>31.325301204819279</v>
      </c>
      <c r="J12" s="66">
        <f t="shared" si="2"/>
        <v>807.22891566265059</v>
      </c>
      <c r="K12" s="66">
        <f t="shared" si="7"/>
        <v>22.771084337349397</v>
      </c>
      <c r="M12" t="s">
        <v>3745</v>
      </c>
    </row>
    <row r="13" spans="1:19">
      <c r="A13" t="s">
        <v>669</v>
      </c>
      <c r="B13">
        <v>1140</v>
      </c>
      <c r="C13">
        <v>3</v>
      </c>
      <c r="D13">
        <v>67</v>
      </c>
      <c r="E13">
        <v>1110</v>
      </c>
      <c r="F13">
        <v>27</v>
      </c>
      <c r="H13" s="66">
        <f t="shared" si="5"/>
        <v>1.3157894736842104</v>
      </c>
      <c r="I13" s="66">
        <f t="shared" si="6"/>
        <v>29.385964912280702</v>
      </c>
      <c r="J13" s="66">
        <f t="shared" si="2"/>
        <v>486.84210526315792</v>
      </c>
      <c r="K13" s="66">
        <f t="shared" si="7"/>
        <v>21.315789473684209</v>
      </c>
    </row>
    <row r="14" spans="1:19">
      <c r="A14" t="s">
        <v>670</v>
      </c>
      <c r="B14">
        <v>980</v>
      </c>
      <c r="C14">
        <v>3</v>
      </c>
      <c r="D14">
        <v>66</v>
      </c>
      <c r="E14">
        <v>970</v>
      </c>
      <c r="F14">
        <v>24</v>
      </c>
      <c r="H14" s="66">
        <f t="shared" si="5"/>
        <v>1.5306122448979591</v>
      </c>
      <c r="I14" s="66">
        <f t="shared" si="6"/>
        <v>33.673469387755105</v>
      </c>
      <c r="J14" s="66">
        <f t="shared" si="2"/>
        <v>494.89795918367344</v>
      </c>
      <c r="K14" s="66">
        <f t="shared" si="7"/>
        <v>22.040816326530614</v>
      </c>
    </row>
    <row r="15" spans="1:19">
      <c r="A15" t="s">
        <v>671</v>
      </c>
      <c r="B15">
        <v>1230</v>
      </c>
      <c r="C15">
        <v>3</v>
      </c>
      <c r="D15">
        <v>71</v>
      </c>
      <c r="E15">
        <v>1550</v>
      </c>
      <c r="F15">
        <v>32</v>
      </c>
      <c r="H15" s="66">
        <f t="shared" si="5"/>
        <v>1.2195121951219512</v>
      </c>
      <c r="I15" s="66">
        <f t="shared" si="6"/>
        <v>28.86178861788618</v>
      </c>
      <c r="J15" s="66">
        <f t="shared" si="2"/>
        <v>630.08130081300817</v>
      </c>
      <c r="K15" s="66">
        <f t="shared" si="7"/>
        <v>23.414634146341466</v>
      </c>
    </row>
    <row r="16" spans="1:19">
      <c r="A16" t="s">
        <v>672</v>
      </c>
      <c r="B16">
        <v>1070</v>
      </c>
      <c r="C16">
        <v>3</v>
      </c>
      <c r="D16">
        <v>71</v>
      </c>
      <c r="E16">
        <v>1410</v>
      </c>
      <c r="F16">
        <v>29</v>
      </c>
      <c r="H16" s="66">
        <f t="shared" si="5"/>
        <v>1.4018691588785046</v>
      </c>
      <c r="I16" s="66">
        <f t="shared" si="6"/>
        <v>33.177570093457945</v>
      </c>
      <c r="J16" s="66">
        <f t="shared" si="2"/>
        <v>658.87850467289718</v>
      </c>
      <c r="K16" s="66">
        <f t="shared" si="7"/>
        <v>24.392523364485982</v>
      </c>
    </row>
    <row r="17" spans="1:15">
      <c r="A17" t="s">
        <v>673</v>
      </c>
      <c r="B17">
        <v>1040</v>
      </c>
      <c r="C17">
        <v>3</v>
      </c>
      <c r="D17">
        <v>45</v>
      </c>
      <c r="E17">
        <v>1770</v>
      </c>
      <c r="F17">
        <v>26</v>
      </c>
      <c r="H17" s="66">
        <f t="shared" si="5"/>
        <v>1.4423076923076923</v>
      </c>
      <c r="I17" s="66">
        <f t="shared" si="6"/>
        <v>21.634615384615383</v>
      </c>
      <c r="J17" s="66">
        <f t="shared" si="2"/>
        <v>850.96153846153845</v>
      </c>
      <c r="K17" s="66">
        <f t="shared" si="7"/>
        <v>22.5</v>
      </c>
    </row>
    <row r="18" spans="1:15">
      <c r="A18" t="s">
        <v>674</v>
      </c>
      <c r="B18">
        <v>340</v>
      </c>
      <c r="C18">
        <v>2</v>
      </c>
      <c r="D18">
        <v>14</v>
      </c>
      <c r="E18">
        <v>510</v>
      </c>
      <c r="F18">
        <v>5</v>
      </c>
      <c r="H18" s="66">
        <f t="shared" si="5"/>
        <v>2.9411764705882351</v>
      </c>
      <c r="I18" s="66">
        <f t="shared" si="6"/>
        <v>20.588235294117649</v>
      </c>
      <c r="J18" s="66">
        <f t="shared" si="2"/>
        <v>750</v>
      </c>
      <c r="K18" s="66">
        <f t="shared" si="7"/>
        <v>13.23529411764706</v>
      </c>
    </row>
    <row r="19" spans="1:15">
      <c r="A19" t="s">
        <v>675</v>
      </c>
      <c r="B19">
        <v>260</v>
      </c>
      <c r="C19">
        <v>2</v>
      </c>
      <c r="D19">
        <v>13</v>
      </c>
      <c r="E19">
        <v>440</v>
      </c>
      <c r="F19">
        <v>4</v>
      </c>
      <c r="H19" s="66">
        <f t="shared" si="5"/>
        <v>3.8461538461538463</v>
      </c>
      <c r="I19" s="66">
        <f t="shared" si="6"/>
        <v>25</v>
      </c>
      <c r="J19" s="66">
        <f t="shared" si="2"/>
        <v>846.15384615384619</v>
      </c>
      <c r="K19" s="66">
        <f t="shared" si="7"/>
        <v>13.846153846153847</v>
      </c>
    </row>
    <row r="20" spans="1:15">
      <c r="A20" t="s">
        <v>676</v>
      </c>
      <c r="B20">
        <v>380</v>
      </c>
      <c r="C20">
        <v>2</v>
      </c>
      <c r="D20">
        <v>16</v>
      </c>
      <c r="E20">
        <v>730</v>
      </c>
      <c r="F20">
        <v>8</v>
      </c>
      <c r="H20" s="66">
        <f t="shared" si="5"/>
        <v>2.6315789473684208</v>
      </c>
      <c r="I20" s="66">
        <f t="shared" si="6"/>
        <v>21.052631578947366</v>
      </c>
      <c r="J20" s="66">
        <f t="shared" si="2"/>
        <v>960.52631578947364</v>
      </c>
      <c r="K20" s="66">
        <f t="shared" si="7"/>
        <v>18.947368421052634</v>
      </c>
    </row>
    <row r="21" spans="1:15">
      <c r="A21" t="s">
        <v>608</v>
      </c>
      <c r="B21">
        <v>300</v>
      </c>
      <c r="C21">
        <v>1</v>
      </c>
      <c r="D21">
        <v>16</v>
      </c>
      <c r="E21">
        <v>710</v>
      </c>
      <c r="F21">
        <v>6</v>
      </c>
      <c r="H21" s="66">
        <f t="shared" si="5"/>
        <v>1.6666666666666667</v>
      </c>
      <c r="I21" s="66">
        <f t="shared" si="6"/>
        <v>26.666666666666668</v>
      </c>
      <c r="J21" s="66">
        <f t="shared" si="2"/>
        <v>1183.3333333333333</v>
      </c>
      <c r="K21" s="66">
        <f t="shared" si="7"/>
        <v>18</v>
      </c>
    </row>
    <row r="22" spans="1:15">
      <c r="A22" t="s">
        <v>1763</v>
      </c>
      <c r="B22">
        <v>260</v>
      </c>
      <c r="C22">
        <v>1</v>
      </c>
      <c r="D22">
        <v>13</v>
      </c>
      <c r="E22">
        <v>490</v>
      </c>
      <c r="F22">
        <v>4</v>
      </c>
      <c r="H22" s="66">
        <f t="shared" si="5"/>
        <v>1.9230769230769231</v>
      </c>
      <c r="I22" s="66">
        <f t="shared" si="6"/>
        <v>25</v>
      </c>
      <c r="J22" s="66">
        <f t="shared" si="2"/>
        <v>942.30769230769226</v>
      </c>
      <c r="K22" s="66">
        <f t="shared" si="7"/>
        <v>13.846153846153847</v>
      </c>
    </row>
    <row r="23" spans="1:15">
      <c r="A23" t="s">
        <v>1764</v>
      </c>
      <c r="B23">
        <v>300</v>
      </c>
      <c r="C23">
        <v>1</v>
      </c>
      <c r="D23">
        <v>16</v>
      </c>
      <c r="E23">
        <v>710</v>
      </c>
      <c r="F23">
        <v>6</v>
      </c>
      <c r="H23" s="66">
        <f t="shared" si="5"/>
        <v>1.6666666666666667</v>
      </c>
      <c r="I23" s="66">
        <f t="shared" si="6"/>
        <v>26.666666666666668</v>
      </c>
      <c r="J23" s="66">
        <f t="shared" si="2"/>
        <v>1183.3333333333333</v>
      </c>
      <c r="K23" s="66">
        <f t="shared" si="7"/>
        <v>18</v>
      </c>
    </row>
    <row r="24" spans="1:15">
      <c r="A24" t="s">
        <v>609</v>
      </c>
      <c r="B24">
        <v>360</v>
      </c>
      <c r="C24">
        <v>1</v>
      </c>
      <c r="D24">
        <v>22</v>
      </c>
      <c r="E24">
        <v>520</v>
      </c>
      <c r="F24">
        <v>8</v>
      </c>
      <c r="H24" s="66">
        <f t="shared" si="5"/>
        <v>1.3888888888888888</v>
      </c>
      <c r="I24" s="66">
        <f t="shared" si="6"/>
        <v>30.555555555555554</v>
      </c>
      <c r="J24" s="66">
        <f t="shared" si="2"/>
        <v>722.22222222222217</v>
      </c>
      <c r="K24" s="66">
        <f t="shared" si="7"/>
        <v>20</v>
      </c>
    </row>
    <row r="25" spans="1:15">
      <c r="A25" t="s">
        <v>1765</v>
      </c>
      <c r="B25">
        <v>450</v>
      </c>
      <c r="C25">
        <v>1</v>
      </c>
      <c r="D25">
        <v>26</v>
      </c>
      <c r="E25">
        <v>960</v>
      </c>
      <c r="F25">
        <v>12</v>
      </c>
      <c r="H25" s="66">
        <f t="shared" si="5"/>
        <v>1.1111111111111112</v>
      </c>
      <c r="I25" s="66">
        <f t="shared" si="6"/>
        <v>28.888888888888889</v>
      </c>
      <c r="J25" s="66">
        <f t="shared" si="2"/>
        <v>1066.6666666666667</v>
      </c>
      <c r="K25" s="66">
        <f t="shared" si="7"/>
        <v>24</v>
      </c>
    </row>
    <row r="26" spans="1:15">
      <c r="A26" t="s">
        <v>610</v>
      </c>
      <c r="B26">
        <v>330</v>
      </c>
      <c r="C26">
        <v>1</v>
      </c>
      <c r="D26">
        <v>18</v>
      </c>
      <c r="E26">
        <v>830</v>
      </c>
      <c r="F26">
        <v>7</v>
      </c>
      <c r="H26" s="66">
        <f t="shared" si="5"/>
        <v>1.5151515151515151</v>
      </c>
      <c r="I26" s="66">
        <f t="shared" si="6"/>
        <v>27.27272727272727</v>
      </c>
      <c r="J26" s="66">
        <f t="shared" si="2"/>
        <v>1257.5757575757575</v>
      </c>
      <c r="K26" s="66">
        <f t="shared" si="7"/>
        <v>19.090909090909093</v>
      </c>
    </row>
    <row r="27" spans="1:15">
      <c r="A27" t="s">
        <v>611</v>
      </c>
      <c r="B27">
        <v>520</v>
      </c>
      <c r="C27">
        <v>1</v>
      </c>
      <c r="D27">
        <v>31</v>
      </c>
      <c r="E27">
        <v>1180</v>
      </c>
      <c r="F27">
        <v>14</v>
      </c>
      <c r="H27" s="66">
        <f t="shared" si="5"/>
        <v>0.96153846153846156</v>
      </c>
      <c r="I27" s="66">
        <f t="shared" si="6"/>
        <v>29.80769230769231</v>
      </c>
      <c r="J27" s="66">
        <f t="shared" si="2"/>
        <v>1134.6153846153845</v>
      </c>
      <c r="K27" s="66">
        <f t="shared" si="7"/>
        <v>24.23076923076923</v>
      </c>
    </row>
    <row r="28" spans="1:15">
      <c r="A28" t="s">
        <v>612</v>
      </c>
      <c r="B28">
        <v>380</v>
      </c>
      <c r="C28">
        <v>1</v>
      </c>
      <c r="D28">
        <v>18</v>
      </c>
      <c r="E28">
        <v>690</v>
      </c>
      <c r="F28">
        <v>8</v>
      </c>
      <c r="H28" s="66">
        <f t="shared" si="5"/>
        <v>1.3157894736842104</v>
      </c>
      <c r="I28" s="66">
        <f t="shared" si="6"/>
        <v>23.684210526315791</v>
      </c>
      <c r="J28" s="66">
        <f t="shared" si="2"/>
        <v>907.89473684210532</v>
      </c>
      <c r="K28" s="66">
        <f t="shared" si="7"/>
        <v>18.947368421052634</v>
      </c>
    </row>
    <row r="29" spans="1:15">
      <c r="A29" t="s">
        <v>613</v>
      </c>
      <c r="B29">
        <v>520</v>
      </c>
      <c r="C29">
        <v>1</v>
      </c>
      <c r="D29">
        <v>28</v>
      </c>
      <c r="E29">
        <v>830</v>
      </c>
      <c r="F29">
        <v>12</v>
      </c>
      <c r="H29" s="66">
        <f t="shared" si="5"/>
        <v>0.96153846153846156</v>
      </c>
      <c r="I29" s="66">
        <f t="shared" si="6"/>
        <v>26.923076923076923</v>
      </c>
      <c r="J29" s="66">
        <f t="shared" si="2"/>
        <v>798.07692307692309</v>
      </c>
      <c r="K29" s="66">
        <f t="shared" si="7"/>
        <v>20.76923076923077</v>
      </c>
      <c r="O29" t="s">
        <v>3717</v>
      </c>
    </row>
    <row r="30" spans="1:15">
      <c r="A30" t="s">
        <v>614</v>
      </c>
      <c r="B30">
        <v>670</v>
      </c>
      <c r="C30">
        <v>1</v>
      </c>
      <c r="D30">
        <v>39</v>
      </c>
      <c r="E30">
        <v>1060</v>
      </c>
      <c r="F30">
        <v>18</v>
      </c>
      <c r="H30" s="66">
        <f t="shared" si="5"/>
        <v>0.74626865671641796</v>
      </c>
      <c r="I30" s="66">
        <f t="shared" si="6"/>
        <v>29.104477611940297</v>
      </c>
      <c r="J30" s="66">
        <f t="shared" si="2"/>
        <v>791.04477611940297</v>
      </c>
      <c r="K30" s="66">
        <f t="shared" si="7"/>
        <v>24.17910447761194</v>
      </c>
    </row>
    <row r="31" spans="1:15" ht="15" thickBot="1">
      <c r="A31" t="s">
        <v>615</v>
      </c>
      <c r="B31">
        <v>820</v>
      </c>
      <c r="C31">
        <v>1</v>
      </c>
      <c r="D31">
        <v>51</v>
      </c>
      <c r="E31">
        <v>1280</v>
      </c>
      <c r="F31">
        <v>24</v>
      </c>
      <c r="H31" s="66">
        <f t="shared" si="5"/>
        <v>0.6097560975609756</v>
      </c>
      <c r="I31" s="66">
        <f t="shared" si="6"/>
        <v>31.097560975609756</v>
      </c>
      <c r="J31" s="66">
        <f t="shared" si="2"/>
        <v>780.48780487804879</v>
      </c>
      <c r="K31" s="66">
        <f t="shared" si="7"/>
        <v>26.341463414634148</v>
      </c>
    </row>
    <row r="32" spans="1:15" ht="15" thickBot="1">
      <c r="A32" s="8" t="s">
        <v>616</v>
      </c>
      <c r="H32" s="66"/>
      <c r="I32" s="66"/>
      <c r="J32" s="66"/>
      <c r="K32" s="66"/>
    </row>
    <row r="33" spans="1:11">
      <c r="A33" s="5" t="s">
        <v>617</v>
      </c>
      <c r="B33">
        <v>470</v>
      </c>
      <c r="C33">
        <v>2</v>
      </c>
      <c r="D33">
        <v>37</v>
      </c>
      <c r="E33">
        <v>1330</v>
      </c>
      <c r="F33">
        <v>3.5</v>
      </c>
      <c r="H33" s="66">
        <f t="shared" si="5"/>
        <v>2.1276595744680851</v>
      </c>
      <c r="I33" s="66">
        <f t="shared" si="6"/>
        <v>39.361702127659576</v>
      </c>
      <c r="J33" s="66">
        <f t="shared" ref="J33:J56" si="11">E33/B33*500</f>
        <v>1414.8936170212767</v>
      </c>
      <c r="K33" s="66">
        <f t="shared" si="7"/>
        <v>6.7021276595744679</v>
      </c>
    </row>
    <row r="34" spans="1:11">
      <c r="A34" s="5" t="s">
        <v>618</v>
      </c>
      <c r="B34">
        <v>360</v>
      </c>
      <c r="C34">
        <v>2</v>
      </c>
      <c r="D34">
        <v>36</v>
      </c>
      <c r="E34">
        <v>1230</v>
      </c>
      <c r="F34">
        <v>1.5</v>
      </c>
      <c r="H34" s="66">
        <f t="shared" si="5"/>
        <v>2.7777777777777777</v>
      </c>
      <c r="I34" s="66">
        <f t="shared" si="6"/>
        <v>50</v>
      </c>
      <c r="J34" s="66">
        <f t="shared" si="11"/>
        <v>1708.3333333333333</v>
      </c>
      <c r="K34" s="66">
        <f t="shared" si="7"/>
        <v>3.75</v>
      </c>
    </row>
    <row r="35" spans="1:11">
      <c r="A35" s="5" t="s">
        <v>619</v>
      </c>
      <c r="B35">
        <v>750</v>
      </c>
      <c r="C35">
        <v>3</v>
      </c>
      <c r="D35">
        <v>30</v>
      </c>
      <c r="E35">
        <v>1560</v>
      </c>
      <c r="F35">
        <v>8</v>
      </c>
      <c r="H35" s="66">
        <f t="shared" si="5"/>
        <v>2</v>
      </c>
      <c r="I35" s="66">
        <f t="shared" si="6"/>
        <v>20</v>
      </c>
      <c r="J35" s="66">
        <f t="shared" si="11"/>
        <v>1040</v>
      </c>
      <c r="K35" s="66">
        <f t="shared" si="7"/>
        <v>9.6</v>
      </c>
    </row>
    <row r="36" spans="1:11">
      <c r="A36" s="5" t="s">
        <v>620</v>
      </c>
      <c r="B36">
        <v>540</v>
      </c>
      <c r="C36">
        <v>3</v>
      </c>
      <c r="D36">
        <v>29</v>
      </c>
      <c r="E36">
        <v>1370</v>
      </c>
      <c r="F36">
        <v>4</v>
      </c>
      <c r="H36" s="66">
        <f t="shared" si="5"/>
        <v>2.7777777777777777</v>
      </c>
      <c r="I36" s="66">
        <f t="shared" si="6"/>
        <v>26.851851851851851</v>
      </c>
      <c r="J36" s="66">
        <f t="shared" si="11"/>
        <v>1268.5185185185187</v>
      </c>
      <c r="K36" s="66">
        <f t="shared" si="7"/>
        <v>6.666666666666667</v>
      </c>
    </row>
    <row r="37" spans="1:11">
      <c r="A37" s="5" t="s">
        <v>621</v>
      </c>
      <c r="B37">
        <v>630</v>
      </c>
      <c r="C37">
        <v>3</v>
      </c>
      <c r="D37">
        <v>24</v>
      </c>
      <c r="E37">
        <v>1390</v>
      </c>
      <c r="F37">
        <v>7</v>
      </c>
      <c r="H37" s="66">
        <f t="shared" si="5"/>
        <v>2.3809523809523814</v>
      </c>
      <c r="I37" s="66">
        <f t="shared" si="6"/>
        <v>19.047619047619051</v>
      </c>
      <c r="J37" s="66">
        <f t="shared" si="11"/>
        <v>1103.1746031746034</v>
      </c>
      <c r="K37" s="66">
        <f t="shared" si="7"/>
        <v>10</v>
      </c>
    </row>
    <row r="38" spans="1:11">
      <c r="A38" s="5" t="s">
        <v>622</v>
      </c>
      <c r="B38">
        <v>420</v>
      </c>
      <c r="C38">
        <v>3</v>
      </c>
      <c r="D38">
        <v>24</v>
      </c>
      <c r="E38">
        <v>1210</v>
      </c>
      <c r="F38">
        <v>3.5</v>
      </c>
      <c r="H38" s="66">
        <f t="shared" si="5"/>
        <v>3.5714285714285712</v>
      </c>
      <c r="I38" s="66">
        <f t="shared" si="6"/>
        <v>28.571428571428569</v>
      </c>
      <c r="J38" s="66">
        <f t="shared" si="11"/>
        <v>1440.4761904761904</v>
      </c>
      <c r="K38" s="66">
        <f t="shared" si="7"/>
        <v>7.5</v>
      </c>
    </row>
    <row r="39" spans="1:11">
      <c r="A39" s="5" t="s">
        <v>623</v>
      </c>
      <c r="B39">
        <v>520</v>
      </c>
      <c r="C39">
        <v>3</v>
      </c>
      <c r="D39">
        <v>32</v>
      </c>
      <c r="E39">
        <v>1670</v>
      </c>
      <c r="F39">
        <v>7</v>
      </c>
      <c r="H39" s="66">
        <f t="shared" si="5"/>
        <v>2.8846153846153846</v>
      </c>
      <c r="I39" s="66">
        <f t="shared" si="6"/>
        <v>30.76923076923077</v>
      </c>
      <c r="J39" s="66">
        <f t="shared" si="11"/>
        <v>1605.7692307692309</v>
      </c>
      <c r="K39" s="66">
        <f t="shared" si="7"/>
        <v>12.115384615384615</v>
      </c>
    </row>
    <row r="40" spans="1:11">
      <c r="A40" s="5" t="s">
        <v>624</v>
      </c>
      <c r="B40">
        <v>700</v>
      </c>
      <c r="C40">
        <v>3</v>
      </c>
      <c r="D40">
        <v>29</v>
      </c>
      <c r="E40">
        <v>1620</v>
      </c>
      <c r="F40">
        <v>9</v>
      </c>
      <c r="G40">
        <v>11820</v>
      </c>
      <c r="H40" s="66">
        <f t="shared" si="5"/>
        <v>2.1428571428571428</v>
      </c>
      <c r="I40" s="66">
        <f t="shared" si="6"/>
        <v>20.714285714285712</v>
      </c>
      <c r="J40" s="66">
        <f t="shared" si="11"/>
        <v>1157.1428571428573</v>
      </c>
      <c r="K40" s="66">
        <f t="shared" si="7"/>
        <v>11.571428571428571</v>
      </c>
    </row>
    <row r="41" spans="1:11">
      <c r="A41" s="5" t="s">
        <v>625</v>
      </c>
      <c r="B41">
        <v>470</v>
      </c>
      <c r="C41">
        <v>2</v>
      </c>
      <c r="D41">
        <v>13</v>
      </c>
      <c r="E41">
        <v>860</v>
      </c>
      <c r="F41">
        <v>5</v>
      </c>
      <c r="H41" s="66">
        <f t="shared" si="5"/>
        <v>2.1276595744680851</v>
      </c>
      <c r="I41" s="66">
        <f t="shared" si="6"/>
        <v>13.829787234042552</v>
      </c>
      <c r="J41" s="66">
        <f t="shared" si="11"/>
        <v>914.89361702127655</v>
      </c>
      <c r="K41" s="66">
        <f t="shared" si="7"/>
        <v>9.5744680851063837</v>
      </c>
    </row>
    <row r="42" spans="1:11">
      <c r="A42" s="5" t="s">
        <v>626</v>
      </c>
      <c r="B42">
        <v>460</v>
      </c>
      <c r="C42">
        <v>2</v>
      </c>
      <c r="D42">
        <v>13</v>
      </c>
      <c r="E42">
        <v>820</v>
      </c>
      <c r="F42">
        <v>5</v>
      </c>
      <c r="H42" s="66">
        <f t="shared" si="5"/>
        <v>2.1739130434782608</v>
      </c>
      <c r="I42" s="66">
        <f t="shared" si="6"/>
        <v>14.130434782608695</v>
      </c>
      <c r="J42" s="66">
        <f t="shared" si="11"/>
        <v>891.30434782608688</v>
      </c>
      <c r="K42" s="66">
        <f t="shared" si="7"/>
        <v>9.7826086956521738</v>
      </c>
    </row>
    <row r="43" spans="1:11">
      <c r="A43" s="5" t="s">
        <v>627</v>
      </c>
      <c r="B43">
        <v>240</v>
      </c>
      <c r="C43">
        <v>0</v>
      </c>
      <c r="D43">
        <v>9</v>
      </c>
      <c r="E43">
        <v>940</v>
      </c>
      <c r="F43">
        <v>2.5</v>
      </c>
      <c r="H43" s="66">
        <f t="shared" si="5"/>
        <v>0</v>
      </c>
      <c r="I43" s="66">
        <f t="shared" si="6"/>
        <v>18.75</v>
      </c>
      <c r="J43" s="66">
        <f t="shared" si="11"/>
        <v>1958.3333333333333</v>
      </c>
      <c r="K43" s="66">
        <f t="shared" si="7"/>
        <v>9.375</v>
      </c>
    </row>
    <row r="44" spans="1:11">
      <c r="A44" s="5" t="s">
        <v>628</v>
      </c>
      <c r="B44">
        <v>360</v>
      </c>
      <c r="C44">
        <v>1</v>
      </c>
      <c r="D44">
        <v>14</v>
      </c>
      <c r="E44">
        <v>1400</v>
      </c>
      <c r="F44">
        <v>3.5</v>
      </c>
      <c r="H44" s="66">
        <f t="shared" si="5"/>
        <v>1.3888888888888888</v>
      </c>
      <c r="I44" s="66">
        <f t="shared" si="6"/>
        <v>19.444444444444446</v>
      </c>
      <c r="J44" s="66">
        <f t="shared" si="11"/>
        <v>1944.4444444444443</v>
      </c>
      <c r="K44" s="66">
        <f t="shared" si="7"/>
        <v>8.75</v>
      </c>
    </row>
    <row r="45" spans="1:11">
      <c r="A45" s="5" t="s">
        <v>629</v>
      </c>
      <c r="B45">
        <v>610</v>
      </c>
      <c r="C45">
        <v>1</v>
      </c>
      <c r="D45">
        <v>23</v>
      </c>
      <c r="E45">
        <v>2340</v>
      </c>
      <c r="F45">
        <v>6</v>
      </c>
      <c r="H45" s="66">
        <f t="shared" si="5"/>
        <v>0.81967213114754101</v>
      </c>
      <c r="I45" s="66">
        <f t="shared" si="6"/>
        <v>18.852459016393443</v>
      </c>
      <c r="J45" s="66">
        <f t="shared" si="11"/>
        <v>1918.0327868852457</v>
      </c>
      <c r="K45" s="66">
        <f t="shared" si="7"/>
        <v>8.8524590163934427</v>
      </c>
    </row>
    <row r="46" spans="1:11">
      <c r="A46" s="5" t="s">
        <v>630</v>
      </c>
      <c r="B46">
        <v>190</v>
      </c>
      <c r="C46">
        <v>1</v>
      </c>
      <c r="D46">
        <v>10</v>
      </c>
      <c r="E46">
        <v>310</v>
      </c>
      <c r="F46">
        <v>2</v>
      </c>
      <c r="H46" s="66">
        <f t="shared" si="5"/>
        <v>2.6315789473684208</v>
      </c>
      <c r="I46" s="66">
        <f t="shared" si="6"/>
        <v>26.315789473684209</v>
      </c>
      <c r="J46" s="66">
        <f t="shared" si="11"/>
        <v>815.78947368421052</v>
      </c>
      <c r="K46" s="66">
        <f t="shared" si="7"/>
        <v>9.4736842105263168</v>
      </c>
    </row>
    <row r="47" spans="1:11">
      <c r="A47" s="5" t="s">
        <v>631</v>
      </c>
      <c r="B47">
        <v>290</v>
      </c>
      <c r="C47">
        <v>1</v>
      </c>
      <c r="D47">
        <v>15</v>
      </c>
      <c r="E47">
        <v>460</v>
      </c>
      <c r="F47">
        <v>3</v>
      </c>
      <c r="H47" s="66">
        <f t="shared" si="5"/>
        <v>1.7241379310344827</v>
      </c>
      <c r="I47" s="66">
        <f t="shared" si="6"/>
        <v>25.862068965517242</v>
      </c>
      <c r="J47" s="66">
        <f t="shared" si="11"/>
        <v>793.10344827586209</v>
      </c>
      <c r="K47" s="66">
        <f t="shared" si="7"/>
        <v>9.3103448275862082</v>
      </c>
    </row>
    <row r="48" spans="1:11">
      <c r="A48" s="5" t="s">
        <v>632</v>
      </c>
      <c r="B48">
        <v>480</v>
      </c>
      <c r="C48">
        <v>2</v>
      </c>
      <c r="D48">
        <v>26</v>
      </c>
      <c r="E48">
        <v>760</v>
      </c>
      <c r="F48">
        <v>5</v>
      </c>
      <c r="H48" s="66">
        <f t="shared" si="5"/>
        <v>2.0833333333333335</v>
      </c>
      <c r="I48" s="66">
        <f t="shared" si="6"/>
        <v>27.083333333333336</v>
      </c>
      <c r="J48" s="66">
        <f t="shared" si="11"/>
        <v>791.66666666666663</v>
      </c>
      <c r="K48" s="66">
        <f t="shared" si="7"/>
        <v>9.375</v>
      </c>
    </row>
    <row r="49" spans="1:11">
      <c r="A49" s="5" t="s">
        <v>633</v>
      </c>
      <c r="B49">
        <v>950</v>
      </c>
      <c r="C49">
        <v>5</v>
      </c>
      <c r="D49">
        <v>51</v>
      </c>
      <c r="E49">
        <v>1530</v>
      </c>
      <c r="F49">
        <v>11</v>
      </c>
      <c r="H49" s="66">
        <f t="shared" si="5"/>
        <v>2.6315789473684208</v>
      </c>
      <c r="I49" s="66">
        <f t="shared" si="6"/>
        <v>26.842105263157897</v>
      </c>
      <c r="J49" s="66">
        <f t="shared" si="11"/>
        <v>805.26315789473676</v>
      </c>
      <c r="K49" s="66">
        <f t="shared" si="7"/>
        <v>10.421052631578947</v>
      </c>
    </row>
    <row r="50" spans="1:11">
      <c r="A50" s="5" t="s">
        <v>634</v>
      </c>
      <c r="B50">
        <v>390</v>
      </c>
      <c r="C50">
        <v>8</v>
      </c>
      <c r="D50">
        <v>12</v>
      </c>
      <c r="E50">
        <v>710</v>
      </c>
      <c r="F50">
        <v>7</v>
      </c>
      <c r="H50" s="66">
        <f t="shared" si="5"/>
        <v>10.256410256410257</v>
      </c>
      <c r="I50" s="66">
        <f t="shared" si="6"/>
        <v>15.384615384615385</v>
      </c>
      <c r="J50" s="66">
        <f t="shared" si="11"/>
        <v>910.25641025641028</v>
      </c>
      <c r="K50" s="66">
        <f t="shared" si="7"/>
        <v>16.153846153846153</v>
      </c>
    </row>
    <row r="51" spans="1:11">
      <c r="A51" s="5" t="s">
        <v>635</v>
      </c>
      <c r="B51">
        <v>810</v>
      </c>
      <c r="C51">
        <v>4</v>
      </c>
      <c r="D51">
        <v>29</v>
      </c>
      <c r="E51">
        <v>1910</v>
      </c>
      <c r="F51">
        <v>13</v>
      </c>
      <c r="H51" s="66">
        <f t="shared" si="5"/>
        <v>2.4691358024691357</v>
      </c>
      <c r="I51" s="66">
        <f t="shared" si="6"/>
        <v>17.901234567901234</v>
      </c>
      <c r="J51" s="66">
        <f t="shared" si="11"/>
        <v>1179.0123456790122</v>
      </c>
      <c r="K51" s="66">
        <f t="shared" si="7"/>
        <v>14.444444444444443</v>
      </c>
    </row>
    <row r="52" spans="1:11">
      <c r="A52" s="5" t="s">
        <v>636</v>
      </c>
      <c r="B52">
        <v>590</v>
      </c>
      <c r="C52">
        <v>3</v>
      </c>
      <c r="D52">
        <v>21</v>
      </c>
      <c r="E52">
        <v>1480</v>
      </c>
      <c r="F52">
        <v>5</v>
      </c>
      <c r="H52" s="66">
        <f t="shared" si="5"/>
        <v>2.5423728813559321</v>
      </c>
      <c r="I52" s="66">
        <f t="shared" si="6"/>
        <v>17.796610169491526</v>
      </c>
      <c r="J52" s="66">
        <f t="shared" si="11"/>
        <v>1254.2372881355932</v>
      </c>
      <c r="K52" s="66">
        <f t="shared" si="7"/>
        <v>7.6271186440677967</v>
      </c>
    </row>
    <row r="53" spans="1:11">
      <c r="A53" s="5" t="s">
        <v>637</v>
      </c>
      <c r="B53">
        <v>410</v>
      </c>
      <c r="C53">
        <v>3</v>
      </c>
      <c r="D53">
        <v>21</v>
      </c>
      <c r="E53">
        <v>1240</v>
      </c>
      <c r="F53">
        <v>2</v>
      </c>
      <c r="H53" s="66">
        <f t="shared" si="5"/>
        <v>3.6585365853658538</v>
      </c>
      <c r="I53" s="66">
        <f t="shared" si="6"/>
        <v>25.609756097560975</v>
      </c>
      <c r="J53" s="66">
        <f t="shared" si="11"/>
        <v>1512.1951219512196</v>
      </c>
      <c r="K53" s="66">
        <f t="shared" si="7"/>
        <v>4.3902439024390238</v>
      </c>
    </row>
    <row r="54" spans="1:11">
      <c r="A54" s="5" t="s">
        <v>638</v>
      </c>
      <c r="B54">
        <v>410</v>
      </c>
      <c r="C54">
        <v>7</v>
      </c>
      <c r="D54">
        <v>22</v>
      </c>
      <c r="E54">
        <v>1030</v>
      </c>
      <c r="F54">
        <v>2.5</v>
      </c>
      <c r="H54" s="66">
        <f t="shared" si="5"/>
        <v>8.536585365853659</v>
      </c>
      <c r="I54" s="66">
        <f t="shared" si="6"/>
        <v>26.829268292682926</v>
      </c>
      <c r="J54" s="66">
        <f t="shared" si="11"/>
        <v>1256.0975609756097</v>
      </c>
      <c r="K54" s="66">
        <f t="shared" si="7"/>
        <v>5.4878048780487809</v>
      </c>
    </row>
    <row r="55" spans="1:11">
      <c r="A55" s="5" t="s">
        <v>639</v>
      </c>
      <c r="B55">
        <v>450</v>
      </c>
      <c r="C55">
        <v>7</v>
      </c>
      <c r="D55">
        <v>24</v>
      </c>
      <c r="E55">
        <v>1250</v>
      </c>
      <c r="F55">
        <v>5</v>
      </c>
      <c r="H55" s="66">
        <f t="shared" si="5"/>
        <v>7.7777777777777777</v>
      </c>
      <c r="I55" s="66">
        <f t="shared" si="6"/>
        <v>26.666666666666668</v>
      </c>
      <c r="J55" s="66">
        <f t="shared" si="11"/>
        <v>1388.8888888888889</v>
      </c>
      <c r="K55" s="66">
        <f t="shared" si="7"/>
        <v>10</v>
      </c>
    </row>
    <row r="56" spans="1:11" ht="15" thickBot="1">
      <c r="A56" s="5" t="s">
        <v>640</v>
      </c>
      <c r="B56">
        <v>320</v>
      </c>
      <c r="C56">
        <v>7</v>
      </c>
      <c r="D56">
        <v>22</v>
      </c>
      <c r="E56">
        <v>960</v>
      </c>
      <c r="F56">
        <v>1</v>
      </c>
      <c r="H56" s="66">
        <f t="shared" si="5"/>
        <v>10.9375</v>
      </c>
      <c r="I56" s="66">
        <f t="shared" si="6"/>
        <v>34.375</v>
      </c>
      <c r="J56" s="66">
        <f t="shared" si="11"/>
        <v>1500</v>
      </c>
      <c r="K56" s="66">
        <f t="shared" si="7"/>
        <v>2.8125</v>
      </c>
    </row>
    <row r="57" spans="1:11" ht="15" thickBot="1">
      <c r="A57" s="8" t="s">
        <v>641</v>
      </c>
      <c r="H57" s="66"/>
      <c r="I57" s="66"/>
      <c r="J57" s="66"/>
      <c r="K57" s="66"/>
    </row>
    <row r="58" spans="1:11">
      <c r="A58" s="5" t="s">
        <v>642</v>
      </c>
      <c r="B58">
        <v>30</v>
      </c>
      <c r="C58">
        <v>1</v>
      </c>
      <c r="D58">
        <v>0</v>
      </c>
      <c r="E58">
        <v>0</v>
      </c>
      <c r="F58">
        <v>0</v>
      </c>
      <c r="H58" s="66">
        <f t="shared" si="5"/>
        <v>16.666666666666668</v>
      </c>
      <c r="I58" s="66">
        <f t="shared" si="6"/>
        <v>0</v>
      </c>
      <c r="J58" s="66">
        <f t="shared" ref="J58:J68" si="12">E58/B58*500</f>
        <v>0</v>
      </c>
      <c r="K58" s="66">
        <f t="shared" si="7"/>
        <v>0</v>
      </c>
    </row>
    <row r="59" spans="1:11">
      <c r="A59" s="5" t="s">
        <v>643</v>
      </c>
      <c r="B59">
        <v>50</v>
      </c>
      <c r="C59">
        <v>1</v>
      </c>
      <c r="D59">
        <v>0</v>
      </c>
      <c r="E59">
        <v>0</v>
      </c>
      <c r="F59">
        <v>0</v>
      </c>
      <c r="H59" s="66">
        <f t="shared" si="5"/>
        <v>10</v>
      </c>
      <c r="I59" s="66">
        <f t="shared" si="6"/>
        <v>0</v>
      </c>
      <c r="J59" s="66">
        <f t="shared" si="12"/>
        <v>0</v>
      </c>
      <c r="K59" s="66">
        <f t="shared" si="7"/>
        <v>0</v>
      </c>
    </row>
    <row r="60" spans="1:11">
      <c r="A60" s="5" t="s">
        <v>644</v>
      </c>
      <c r="B60">
        <v>150</v>
      </c>
      <c r="C60">
        <v>1</v>
      </c>
      <c r="D60">
        <v>1</v>
      </c>
      <c r="E60">
        <v>400</v>
      </c>
      <c r="F60">
        <v>1.5</v>
      </c>
      <c r="H60" s="66">
        <f t="shared" si="5"/>
        <v>3.3333333333333335</v>
      </c>
      <c r="I60" s="66">
        <f t="shared" si="6"/>
        <v>3.3333333333333335</v>
      </c>
      <c r="J60" s="66">
        <f t="shared" si="12"/>
        <v>1333.3333333333333</v>
      </c>
      <c r="K60" s="66">
        <f t="shared" si="7"/>
        <v>9</v>
      </c>
    </row>
    <row r="61" spans="1:11">
      <c r="A61" t="s">
        <v>645</v>
      </c>
      <c r="B61">
        <v>320</v>
      </c>
      <c r="C61">
        <v>3</v>
      </c>
      <c r="D61">
        <v>3</v>
      </c>
      <c r="E61">
        <v>840</v>
      </c>
      <c r="F61">
        <v>3</v>
      </c>
      <c r="G61">
        <v>3230</v>
      </c>
      <c r="H61" s="66">
        <f t="shared" si="5"/>
        <v>4.6875</v>
      </c>
      <c r="I61" s="66">
        <f t="shared" si="6"/>
        <v>4.6875</v>
      </c>
      <c r="J61" s="66">
        <f t="shared" si="12"/>
        <v>1312.5</v>
      </c>
      <c r="K61" s="66">
        <f t="shared" si="7"/>
        <v>8.4375</v>
      </c>
    </row>
    <row r="62" spans="1:11">
      <c r="A62" t="s">
        <v>646</v>
      </c>
      <c r="B62">
        <v>410</v>
      </c>
      <c r="C62">
        <v>4</v>
      </c>
      <c r="D62">
        <v>4</v>
      </c>
      <c r="E62">
        <v>1080</v>
      </c>
      <c r="F62">
        <v>3.5</v>
      </c>
      <c r="H62" s="66">
        <f t="shared" si="5"/>
        <v>4.8780487804878048</v>
      </c>
      <c r="I62" s="66">
        <f t="shared" si="6"/>
        <v>4.8780487804878048</v>
      </c>
      <c r="J62" s="66">
        <f t="shared" si="12"/>
        <v>1317.0731707317075</v>
      </c>
      <c r="K62" s="66">
        <f t="shared" si="7"/>
        <v>7.6829268292682924</v>
      </c>
    </row>
    <row r="63" spans="1:11">
      <c r="A63" t="s">
        <v>578</v>
      </c>
      <c r="B63">
        <v>500</v>
      </c>
      <c r="C63">
        <v>5</v>
      </c>
      <c r="D63">
        <v>5</v>
      </c>
      <c r="E63">
        <v>1310</v>
      </c>
      <c r="F63">
        <v>4.5</v>
      </c>
      <c r="H63" s="66">
        <f t="shared" si="5"/>
        <v>5</v>
      </c>
      <c r="I63" s="66">
        <f t="shared" si="6"/>
        <v>5</v>
      </c>
      <c r="J63" s="66">
        <f t="shared" si="12"/>
        <v>1310</v>
      </c>
      <c r="K63" s="66">
        <f t="shared" si="7"/>
        <v>8.1</v>
      </c>
    </row>
    <row r="64" spans="1:11">
      <c r="A64" t="s">
        <v>579</v>
      </c>
      <c r="B64">
        <v>240</v>
      </c>
      <c r="C64">
        <v>3</v>
      </c>
      <c r="D64">
        <v>2</v>
      </c>
      <c r="E64">
        <v>330</v>
      </c>
      <c r="F64">
        <v>1.5</v>
      </c>
      <c r="H64" s="66">
        <f t="shared" si="5"/>
        <v>6.25</v>
      </c>
      <c r="I64" s="66">
        <f t="shared" si="6"/>
        <v>4.166666666666667</v>
      </c>
      <c r="J64" s="66">
        <f t="shared" si="12"/>
        <v>687.5</v>
      </c>
      <c r="K64" s="66">
        <f t="shared" si="7"/>
        <v>5.625</v>
      </c>
    </row>
    <row r="65" spans="1:11">
      <c r="A65" t="s">
        <v>580</v>
      </c>
      <c r="B65">
        <v>340</v>
      </c>
      <c r="C65">
        <v>4</v>
      </c>
      <c r="D65">
        <v>4</v>
      </c>
      <c r="E65">
        <v>380</v>
      </c>
      <c r="F65">
        <v>2.5</v>
      </c>
      <c r="H65" s="66">
        <f t="shared" si="5"/>
        <v>5.8823529411764701</v>
      </c>
      <c r="I65" s="66">
        <f t="shared" si="6"/>
        <v>5.8823529411764701</v>
      </c>
      <c r="J65" s="66">
        <f t="shared" si="12"/>
        <v>558.82352941176475</v>
      </c>
      <c r="K65" s="66">
        <f t="shared" si="7"/>
        <v>6.6176470588235299</v>
      </c>
    </row>
    <row r="66" spans="1:11">
      <c r="A66" t="s">
        <v>581</v>
      </c>
      <c r="B66">
        <v>410</v>
      </c>
      <c r="C66">
        <v>4</v>
      </c>
      <c r="D66">
        <v>4</v>
      </c>
      <c r="E66">
        <v>570</v>
      </c>
      <c r="F66">
        <v>3</v>
      </c>
      <c r="H66" s="66">
        <f t="shared" si="5"/>
        <v>4.8780487804878048</v>
      </c>
      <c r="I66" s="66">
        <f t="shared" si="6"/>
        <v>4.8780487804878048</v>
      </c>
      <c r="J66" s="66">
        <f t="shared" si="12"/>
        <v>695.1219512195122</v>
      </c>
      <c r="K66" s="66">
        <f t="shared" si="7"/>
        <v>6.5853658536585371</v>
      </c>
    </row>
    <row r="67" spans="1:11">
      <c r="A67" t="s">
        <v>582</v>
      </c>
      <c r="B67">
        <v>500</v>
      </c>
      <c r="C67">
        <v>5</v>
      </c>
      <c r="D67">
        <v>5</v>
      </c>
      <c r="E67">
        <v>710</v>
      </c>
      <c r="F67">
        <v>3.5</v>
      </c>
      <c r="H67" s="66">
        <f t="shared" si="5"/>
        <v>5</v>
      </c>
      <c r="I67" s="66">
        <f t="shared" si="6"/>
        <v>5</v>
      </c>
      <c r="J67" s="66">
        <f t="shared" si="12"/>
        <v>710</v>
      </c>
      <c r="K67" s="66">
        <f t="shared" si="7"/>
        <v>6.3</v>
      </c>
    </row>
    <row r="68" spans="1:11" ht="15" thickBot="1">
      <c r="A68" t="s">
        <v>583</v>
      </c>
      <c r="B68">
        <v>280</v>
      </c>
      <c r="C68">
        <v>2</v>
      </c>
      <c r="D68">
        <v>11</v>
      </c>
      <c r="E68">
        <v>650</v>
      </c>
      <c r="F68">
        <v>5</v>
      </c>
      <c r="H68" s="66">
        <f t="shared" si="5"/>
        <v>3.5714285714285712</v>
      </c>
      <c r="I68" s="66">
        <f t="shared" si="6"/>
        <v>19.642857142857142</v>
      </c>
      <c r="J68" s="66">
        <f t="shared" si="12"/>
        <v>1160.7142857142858</v>
      </c>
      <c r="K68" s="66">
        <f t="shared" si="7"/>
        <v>16.071428571428573</v>
      </c>
    </row>
    <row r="69" spans="1:11" ht="15" thickBot="1">
      <c r="A69" s="8" t="s">
        <v>584</v>
      </c>
      <c r="H69" s="66"/>
      <c r="I69" s="66"/>
      <c r="J69" s="66"/>
      <c r="K69" s="66"/>
    </row>
    <row r="70" spans="1:11">
      <c r="A70" s="5" t="s">
        <v>585</v>
      </c>
      <c r="B70">
        <v>490</v>
      </c>
      <c r="C70">
        <v>3</v>
      </c>
      <c r="D70">
        <v>41</v>
      </c>
      <c r="E70">
        <v>1620</v>
      </c>
      <c r="F70">
        <v>4.5</v>
      </c>
      <c r="H70" s="66">
        <f t="shared" ref="H70:H133" si="13">C70/B70*500</f>
        <v>3.0612244897959182</v>
      </c>
      <c r="I70" s="66">
        <f t="shared" ref="I70:I133" si="14">D70/B70*500</f>
        <v>41.836734693877553</v>
      </c>
      <c r="J70" s="66">
        <f t="shared" ref="J70:J85" si="15">E70/B70*500</f>
        <v>1653.0612244897959</v>
      </c>
      <c r="K70" s="66">
        <f t="shared" ref="K70:K133" si="16">(F70*9)/B70*100</f>
        <v>8.2653061224489797</v>
      </c>
    </row>
    <row r="71" spans="1:11">
      <c r="A71" s="5" t="s">
        <v>586</v>
      </c>
      <c r="B71">
        <v>670</v>
      </c>
      <c r="C71">
        <v>5</v>
      </c>
      <c r="D71">
        <v>34</v>
      </c>
      <c r="E71">
        <v>1760</v>
      </c>
      <c r="F71">
        <v>7</v>
      </c>
      <c r="H71" s="66">
        <f t="shared" si="13"/>
        <v>3.7313432835820897</v>
      </c>
      <c r="I71" s="66">
        <f t="shared" si="14"/>
        <v>25.373134328358208</v>
      </c>
      <c r="J71" s="66">
        <f t="shared" si="15"/>
        <v>1313.4328358208954</v>
      </c>
      <c r="K71" s="66">
        <f t="shared" si="16"/>
        <v>9.4029850746268657</v>
      </c>
    </row>
    <row r="72" spans="1:11">
      <c r="A72" s="5" t="s">
        <v>587</v>
      </c>
      <c r="B72">
        <v>220</v>
      </c>
      <c r="C72">
        <v>2</v>
      </c>
      <c r="D72">
        <v>6</v>
      </c>
      <c r="E72">
        <v>540</v>
      </c>
      <c r="F72">
        <v>3.5</v>
      </c>
      <c r="H72" s="66">
        <f t="shared" si="13"/>
        <v>4.545454545454545</v>
      </c>
      <c r="I72" s="66">
        <f t="shared" si="14"/>
        <v>13.636363636363635</v>
      </c>
      <c r="J72" s="66">
        <f t="shared" si="15"/>
        <v>1227.2727272727273</v>
      </c>
      <c r="K72" s="66">
        <f t="shared" si="16"/>
        <v>14.318181818181818</v>
      </c>
    </row>
    <row r="73" spans="1:11">
      <c r="A73" s="5" t="s">
        <v>588</v>
      </c>
      <c r="B73">
        <v>510</v>
      </c>
      <c r="C73">
        <v>3</v>
      </c>
      <c r="D73">
        <v>42</v>
      </c>
      <c r="E73">
        <v>1610</v>
      </c>
      <c r="F73">
        <v>9</v>
      </c>
      <c r="H73" s="66">
        <f t="shared" si="13"/>
        <v>2.9411764705882351</v>
      </c>
      <c r="I73" s="66">
        <f t="shared" si="14"/>
        <v>41.176470588235297</v>
      </c>
      <c r="J73" s="66">
        <f t="shared" si="15"/>
        <v>1578.4313725490194</v>
      </c>
      <c r="K73" s="66">
        <f t="shared" si="16"/>
        <v>15.882352941176469</v>
      </c>
    </row>
    <row r="74" spans="1:11">
      <c r="A74" s="5" t="s">
        <v>589</v>
      </c>
      <c r="B74">
        <v>690</v>
      </c>
      <c r="C74">
        <v>4</v>
      </c>
      <c r="D74">
        <v>35</v>
      </c>
      <c r="E74">
        <v>1750</v>
      </c>
      <c r="F74">
        <v>12</v>
      </c>
      <c r="G74">
        <v>5750</v>
      </c>
      <c r="H74" s="66">
        <f t="shared" si="13"/>
        <v>2.8985507246376812</v>
      </c>
      <c r="I74" s="66">
        <f t="shared" si="14"/>
        <v>25.362318840579711</v>
      </c>
      <c r="J74" s="66">
        <f t="shared" si="15"/>
        <v>1268.1159420289855</v>
      </c>
      <c r="K74" s="66">
        <f t="shared" si="16"/>
        <v>15.65217391304348</v>
      </c>
    </row>
    <row r="75" spans="1:11">
      <c r="A75" s="5" t="s">
        <v>590</v>
      </c>
      <c r="B75">
        <v>520</v>
      </c>
      <c r="C75">
        <v>4</v>
      </c>
      <c r="D75">
        <v>35</v>
      </c>
      <c r="E75">
        <v>950</v>
      </c>
      <c r="F75">
        <v>7</v>
      </c>
      <c r="H75" s="66">
        <f t="shared" si="13"/>
        <v>3.8461538461538463</v>
      </c>
      <c r="I75" s="66">
        <f t="shared" si="14"/>
        <v>33.653846153846153</v>
      </c>
      <c r="J75" s="66">
        <f t="shared" si="15"/>
        <v>913.46153846153845</v>
      </c>
      <c r="K75" s="66">
        <f t="shared" si="16"/>
        <v>12.115384615384615</v>
      </c>
    </row>
    <row r="76" spans="1:11">
      <c r="A76" s="5" t="s">
        <v>591</v>
      </c>
      <c r="B76">
        <v>700</v>
      </c>
      <c r="C76">
        <v>5</v>
      </c>
      <c r="D76">
        <v>28</v>
      </c>
      <c r="E76">
        <v>1090</v>
      </c>
      <c r="F76">
        <v>9</v>
      </c>
      <c r="H76" s="66">
        <f t="shared" si="13"/>
        <v>3.5714285714285712</v>
      </c>
      <c r="I76" s="66">
        <f t="shared" si="14"/>
        <v>20</v>
      </c>
      <c r="J76" s="66">
        <f t="shared" si="15"/>
        <v>778.57142857142856</v>
      </c>
      <c r="K76" s="66">
        <f t="shared" si="16"/>
        <v>11.571428571428571</v>
      </c>
    </row>
    <row r="77" spans="1:11">
      <c r="A77" s="5" t="s">
        <v>592</v>
      </c>
      <c r="B77">
        <v>230</v>
      </c>
      <c r="C77">
        <v>2</v>
      </c>
      <c r="D77">
        <v>5</v>
      </c>
      <c r="E77">
        <v>520</v>
      </c>
      <c r="F77">
        <v>5</v>
      </c>
      <c r="H77" s="66">
        <f t="shared" si="13"/>
        <v>4.3478260869565215</v>
      </c>
      <c r="I77" s="66">
        <f t="shared" si="14"/>
        <v>10.869565217391305</v>
      </c>
      <c r="J77" s="66">
        <f t="shared" si="15"/>
        <v>1130.4347826086955</v>
      </c>
      <c r="K77" s="66">
        <f t="shared" si="16"/>
        <v>19.565217391304348</v>
      </c>
    </row>
    <row r="78" spans="1:11">
      <c r="A78" s="5" t="s">
        <v>593</v>
      </c>
      <c r="B78">
        <v>370</v>
      </c>
      <c r="C78">
        <v>1</v>
      </c>
      <c r="D78">
        <v>12</v>
      </c>
      <c r="E78">
        <v>1060</v>
      </c>
      <c r="F78">
        <v>6</v>
      </c>
      <c r="H78" s="66">
        <f t="shared" si="13"/>
        <v>1.3513513513513513</v>
      </c>
      <c r="I78" s="66">
        <f t="shared" si="14"/>
        <v>16.216216216216218</v>
      </c>
      <c r="J78" s="66">
        <f t="shared" si="15"/>
        <v>1432.4324324324325</v>
      </c>
      <c r="K78" s="66">
        <f t="shared" si="16"/>
        <v>14.594594594594595</v>
      </c>
    </row>
    <row r="79" spans="1:11">
      <c r="A79" s="5" t="s">
        <v>594</v>
      </c>
      <c r="B79">
        <v>390</v>
      </c>
      <c r="C79">
        <v>2</v>
      </c>
      <c r="D79">
        <v>12</v>
      </c>
      <c r="E79">
        <v>990</v>
      </c>
      <c r="F79">
        <v>6</v>
      </c>
      <c r="H79" s="66">
        <f t="shared" si="13"/>
        <v>2.5641025641025643</v>
      </c>
      <c r="I79" s="66">
        <f t="shared" si="14"/>
        <v>15.384615384615385</v>
      </c>
      <c r="J79" s="66">
        <f t="shared" si="15"/>
        <v>1269.2307692307691</v>
      </c>
      <c r="K79" s="66">
        <f t="shared" si="16"/>
        <v>13.846153846153847</v>
      </c>
    </row>
    <row r="80" spans="1:11">
      <c r="A80" s="5" t="s">
        <v>595</v>
      </c>
      <c r="B80">
        <v>180</v>
      </c>
      <c r="C80">
        <v>0</v>
      </c>
      <c r="D80">
        <v>2</v>
      </c>
      <c r="E80">
        <v>460</v>
      </c>
      <c r="F80">
        <v>3.5</v>
      </c>
      <c r="H80" s="66">
        <f t="shared" si="13"/>
        <v>0</v>
      </c>
      <c r="I80" s="66">
        <f t="shared" si="14"/>
        <v>5.5555555555555554</v>
      </c>
      <c r="J80" s="66">
        <f t="shared" si="15"/>
        <v>1277.7777777777776</v>
      </c>
      <c r="K80" s="66">
        <f t="shared" si="16"/>
        <v>17.5</v>
      </c>
    </row>
    <row r="81" spans="1:11">
      <c r="A81" s="5" t="s">
        <v>596</v>
      </c>
      <c r="B81">
        <v>220</v>
      </c>
      <c r="C81">
        <v>1</v>
      </c>
      <c r="D81">
        <v>1</v>
      </c>
      <c r="E81">
        <v>270</v>
      </c>
      <c r="F81">
        <v>2.5</v>
      </c>
      <c r="H81" s="66">
        <f t="shared" si="13"/>
        <v>2.2727272727272725</v>
      </c>
      <c r="I81" s="66">
        <f t="shared" si="14"/>
        <v>2.2727272727272725</v>
      </c>
      <c r="J81" s="66">
        <f t="shared" si="15"/>
        <v>613.63636363636363</v>
      </c>
      <c r="K81" s="66">
        <f t="shared" si="16"/>
        <v>10.227272727272728</v>
      </c>
    </row>
    <row r="82" spans="1:11">
      <c r="A82" s="5" t="s">
        <v>597</v>
      </c>
      <c r="B82">
        <v>120</v>
      </c>
      <c r="C82">
        <v>0</v>
      </c>
      <c r="D82">
        <v>0</v>
      </c>
      <c r="E82">
        <v>220</v>
      </c>
      <c r="F82">
        <v>1</v>
      </c>
      <c r="H82" s="66">
        <f t="shared" si="13"/>
        <v>0</v>
      </c>
      <c r="I82" s="66">
        <f t="shared" si="14"/>
        <v>0</v>
      </c>
      <c r="J82" s="66">
        <f t="shared" si="15"/>
        <v>916.66666666666663</v>
      </c>
      <c r="K82" s="66">
        <f t="shared" si="16"/>
        <v>7.5</v>
      </c>
    </row>
    <row r="83" spans="1:11">
      <c r="A83" s="5" t="s">
        <v>598</v>
      </c>
      <c r="B83">
        <v>170</v>
      </c>
      <c r="C83">
        <v>0</v>
      </c>
      <c r="D83">
        <v>1</v>
      </c>
      <c r="E83">
        <v>420</v>
      </c>
      <c r="F83">
        <v>3</v>
      </c>
      <c r="H83" s="66">
        <f t="shared" si="13"/>
        <v>0</v>
      </c>
      <c r="I83" s="66">
        <f t="shared" si="14"/>
        <v>2.9411764705882351</v>
      </c>
      <c r="J83" s="66">
        <f t="shared" si="15"/>
        <v>1235.2941176470588</v>
      </c>
      <c r="K83" s="66">
        <f t="shared" si="16"/>
        <v>15.882352941176469</v>
      </c>
    </row>
    <row r="84" spans="1:11">
      <c r="A84" s="5" t="s">
        <v>599</v>
      </c>
      <c r="B84">
        <v>210</v>
      </c>
      <c r="C84">
        <v>0</v>
      </c>
      <c r="D84">
        <v>0</v>
      </c>
      <c r="E84">
        <v>115</v>
      </c>
      <c r="F84">
        <v>2.5</v>
      </c>
      <c r="H84" s="66">
        <f t="shared" si="13"/>
        <v>0</v>
      </c>
      <c r="I84" s="66">
        <f t="shared" si="14"/>
        <v>0</v>
      </c>
      <c r="J84" s="66">
        <f t="shared" si="15"/>
        <v>273.80952380952385</v>
      </c>
      <c r="K84" s="66">
        <f t="shared" si="16"/>
        <v>10.714285714285714</v>
      </c>
    </row>
    <row r="85" spans="1:11" ht="15" thickBot="1">
      <c r="A85" s="5" t="s">
        <v>600</v>
      </c>
      <c r="B85">
        <v>60</v>
      </c>
      <c r="C85">
        <v>0</v>
      </c>
      <c r="D85">
        <v>2</v>
      </c>
      <c r="E85">
        <v>160</v>
      </c>
      <c r="F85">
        <v>0</v>
      </c>
      <c r="H85" s="66">
        <f t="shared" si="13"/>
        <v>0</v>
      </c>
      <c r="I85" s="66">
        <f t="shared" si="14"/>
        <v>16.666666666666668</v>
      </c>
      <c r="J85" s="66">
        <f t="shared" si="15"/>
        <v>1333.3333333333333</v>
      </c>
      <c r="K85" s="66">
        <f t="shared" si="16"/>
        <v>0</v>
      </c>
    </row>
    <row r="86" spans="1:11" ht="15" thickBot="1">
      <c r="A86" s="8" t="s">
        <v>1714</v>
      </c>
      <c r="H86" s="66"/>
      <c r="I86" s="66"/>
      <c r="J86" s="66"/>
      <c r="K86" s="66"/>
    </row>
    <row r="87" spans="1:11">
      <c r="A87" s="5" t="s">
        <v>601</v>
      </c>
      <c r="B87">
        <v>270</v>
      </c>
      <c r="C87">
        <v>5</v>
      </c>
      <c r="D87">
        <v>5</v>
      </c>
      <c r="E87">
        <v>290</v>
      </c>
      <c r="F87">
        <v>1.5</v>
      </c>
      <c r="H87" s="66">
        <f t="shared" si="13"/>
        <v>9.2592592592592595</v>
      </c>
      <c r="I87" s="66">
        <f t="shared" si="14"/>
        <v>9.2592592592592595</v>
      </c>
      <c r="J87" s="66">
        <f t="shared" ref="J87:J118" si="17">E87/B87*500</f>
        <v>537.03703703703707</v>
      </c>
      <c r="K87" s="66">
        <f t="shared" si="16"/>
        <v>5</v>
      </c>
    </row>
    <row r="88" spans="1:11">
      <c r="A88" s="5" t="s">
        <v>602</v>
      </c>
      <c r="B88">
        <v>140</v>
      </c>
      <c r="C88">
        <v>3</v>
      </c>
      <c r="D88">
        <v>5</v>
      </c>
      <c r="E88">
        <v>100</v>
      </c>
      <c r="F88">
        <v>1</v>
      </c>
      <c r="H88" s="66">
        <f t="shared" si="13"/>
        <v>10.714285714285714</v>
      </c>
      <c r="I88" s="66">
        <f t="shared" si="14"/>
        <v>17.857142857142858</v>
      </c>
      <c r="J88" s="66">
        <f t="shared" si="17"/>
        <v>357.14285714285717</v>
      </c>
      <c r="K88" s="66">
        <f t="shared" si="16"/>
        <v>6.4285714285714279</v>
      </c>
    </row>
    <row r="89" spans="1:11">
      <c r="A89" s="5" t="s">
        <v>603</v>
      </c>
      <c r="B89">
        <v>170</v>
      </c>
      <c r="C89">
        <v>3</v>
      </c>
      <c r="D89">
        <v>4</v>
      </c>
      <c r="E89">
        <v>260</v>
      </c>
      <c r="F89">
        <v>1.5</v>
      </c>
      <c r="H89" s="66">
        <f t="shared" si="13"/>
        <v>8.8235294117647065</v>
      </c>
      <c r="I89" s="66">
        <f t="shared" si="14"/>
        <v>11.76470588235294</v>
      </c>
      <c r="J89" s="66">
        <f t="shared" si="17"/>
        <v>764.7058823529411</v>
      </c>
      <c r="K89" s="66">
        <f t="shared" si="16"/>
        <v>7.9411764705882346</v>
      </c>
    </row>
    <row r="90" spans="1:11">
      <c r="A90" s="5" t="s">
        <v>604</v>
      </c>
      <c r="B90">
        <v>620</v>
      </c>
      <c r="C90">
        <v>3</v>
      </c>
      <c r="D90">
        <v>24</v>
      </c>
      <c r="E90">
        <v>1740</v>
      </c>
      <c r="F90">
        <v>14</v>
      </c>
      <c r="H90" s="66">
        <f t="shared" si="13"/>
        <v>2.4193548387096775</v>
      </c>
      <c r="I90" s="66">
        <f t="shared" si="14"/>
        <v>19.35483870967742</v>
      </c>
      <c r="J90" s="66">
        <f t="shared" si="17"/>
        <v>1403.2258064516129</v>
      </c>
      <c r="K90" s="66">
        <f t="shared" si="16"/>
        <v>20.322580645161288</v>
      </c>
    </row>
    <row r="91" spans="1:11">
      <c r="A91" s="5" t="s">
        <v>1643</v>
      </c>
      <c r="B91">
        <v>290</v>
      </c>
      <c r="C91">
        <v>1</v>
      </c>
      <c r="D91">
        <v>14</v>
      </c>
      <c r="E91">
        <v>830</v>
      </c>
      <c r="F91">
        <v>7</v>
      </c>
      <c r="H91" s="66">
        <f t="shared" si="13"/>
        <v>1.7241379310344827</v>
      </c>
      <c r="I91" s="66">
        <f t="shared" si="14"/>
        <v>24.137931034482758</v>
      </c>
      <c r="J91" s="66">
        <f t="shared" si="17"/>
        <v>1431.0344827586207</v>
      </c>
      <c r="K91" s="66">
        <f t="shared" si="16"/>
        <v>21.72413793103448</v>
      </c>
    </row>
    <row r="92" spans="1:11">
      <c r="A92" s="5" t="s">
        <v>605</v>
      </c>
      <c r="B92">
        <v>220</v>
      </c>
      <c r="C92">
        <v>1</v>
      </c>
      <c r="D92">
        <v>12</v>
      </c>
      <c r="E92">
        <v>650</v>
      </c>
      <c r="F92">
        <v>4</v>
      </c>
      <c r="H92" s="66">
        <f t="shared" si="13"/>
        <v>2.2727272727272725</v>
      </c>
      <c r="I92" s="66">
        <f t="shared" si="14"/>
        <v>27.27272727272727</v>
      </c>
      <c r="J92" s="66">
        <f t="shared" si="17"/>
        <v>1477.2727272727273</v>
      </c>
      <c r="K92" s="66">
        <f t="shared" si="16"/>
        <v>16.363636363636363</v>
      </c>
    </row>
    <row r="93" spans="1:11">
      <c r="A93" s="5" t="s">
        <v>606</v>
      </c>
      <c r="B93">
        <v>330</v>
      </c>
      <c r="C93">
        <v>1</v>
      </c>
      <c r="D93">
        <v>14</v>
      </c>
      <c r="E93">
        <v>750</v>
      </c>
      <c r="F93">
        <v>7</v>
      </c>
      <c r="H93" s="66">
        <f t="shared" si="13"/>
        <v>1.5151515151515151</v>
      </c>
      <c r="I93" s="66">
        <f t="shared" si="14"/>
        <v>21.212121212121215</v>
      </c>
      <c r="J93" s="66">
        <f t="shared" si="17"/>
        <v>1136.3636363636365</v>
      </c>
      <c r="K93" s="66">
        <f t="shared" si="16"/>
        <v>19.090909090909093</v>
      </c>
    </row>
    <row r="94" spans="1:11">
      <c r="A94" s="5" t="s">
        <v>607</v>
      </c>
      <c r="B94">
        <v>390</v>
      </c>
      <c r="C94">
        <v>1</v>
      </c>
      <c r="D94">
        <v>20</v>
      </c>
      <c r="E94">
        <v>960</v>
      </c>
      <c r="F94">
        <v>9</v>
      </c>
      <c r="H94" s="66">
        <f t="shared" si="13"/>
        <v>1.2820512820512822</v>
      </c>
      <c r="I94" s="66">
        <f t="shared" si="14"/>
        <v>25.641025641025639</v>
      </c>
      <c r="J94" s="66">
        <f t="shared" si="17"/>
        <v>1230.7692307692309</v>
      </c>
      <c r="K94" s="66">
        <f t="shared" si="16"/>
        <v>20.76923076923077</v>
      </c>
    </row>
    <row r="95" spans="1:11">
      <c r="A95" s="5" t="s">
        <v>538</v>
      </c>
      <c r="B95">
        <v>260</v>
      </c>
      <c r="C95">
        <v>1</v>
      </c>
      <c r="D95">
        <v>18</v>
      </c>
      <c r="E95">
        <v>1080</v>
      </c>
      <c r="F95">
        <v>4</v>
      </c>
      <c r="H95" s="66">
        <f t="shared" si="13"/>
        <v>1.9230769230769231</v>
      </c>
      <c r="I95" s="66">
        <f t="shared" si="14"/>
        <v>34.61538461538462</v>
      </c>
      <c r="J95" s="66">
        <f t="shared" si="17"/>
        <v>2076.9230769230771</v>
      </c>
      <c r="K95" s="66">
        <f t="shared" si="16"/>
        <v>13.846153846153847</v>
      </c>
    </row>
    <row r="96" spans="1:11">
      <c r="A96" s="5" t="s">
        <v>539</v>
      </c>
      <c r="B96">
        <v>250</v>
      </c>
      <c r="C96">
        <v>1</v>
      </c>
      <c r="D96">
        <v>14</v>
      </c>
      <c r="E96">
        <v>760</v>
      </c>
      <c r="F96">
        <v>5</v>
      </c>
      <c r="H96" s="66">
        <f t="shared" si="13"/>
        <v>2</v>
      </c>
      <c r="I96" s="66">
        <f t="shared" si="14"/>
        <v>28</v>
      </c>
      <c r="J96" s="66">
        <f t="shared" si="17"/>
        <v>1520</v>
      </c>
      <c r="K96" s="66">
        <f t="shared" si="16"/>
        <v>18</v>
      </c>
    </row>
    <row r="97" spans="1:11">
      <c r="A97" s="5" t="s">
        <v>540</v>
      </c>
      <c r="B97">
        <v>1450</v>
      </c>
      <c r="C97">
        <v>5</v>
      </c>
      <c r="D97">
        <v>40</v>
      </c>
      <c r="E97">
        <v>2920</v>
      </c>
      <c r="F97">
        <v>30</v>
      </c>
      <c r="H97" s="66">
        <f t="shared" si="13"/>
        <v>1.7241379310344827</v>
      </c>
      <c r="I97" s="66">
        <f t="shared" si="14"/>
        <v>13.793103448275861</v>
      </c>
      <c r="J97" s="66">
        <f t="shared" si="17"/>
        <v>1006.8965517241379</v>
      </c>
      <c r="K97" s="66">
        <f t="shared" si="16"/>
        <v>18.620689655172416</v>
      </c>
    </row>
    <row r="98" spans="1:11">
      <c r="A98" s="5" t="s">
        <v>541</v>
      </c>
      <c r="B98">
        <v>810</v>
      </c>
      <c r="C98">
        <v>4</v>
      </c>
      <c r="D98">
        <v>25</v>
      </c>
      <c r="E98">
        <v>1790</v>
      </c>
      <c r="F98">
        <v>22</v>
      </c>
      <c r="H98" s="66">
        <f t="shared" si="13"/>
        <v>2.4691358024691357</v>
      </c>
      <c r="I98" s="66">
        <f t="shared" si="14"/>
        <v>15.432098765432098</v>
      </c>
      <c r="J98" s="66">
        <f t="shared" si="17"/>
        <v>1104.9382716049383</v>
      </c>
      <c r="K98" s="66">
        <f t="shared" si="16"/>
        <v>24.444444444444443</v>
      </c>
    </row>
    <row r="99" spans="1:11">
      <c r="A99" s="5" t="s">
        <v>542</v>
      </c>
      <c r="B99">
        <v>280</v>
      </c>
      <c r="C99">
        <v>1</v>
      </c>
      <c r="D99">
        <v>12</v>
      </c>
      <c r="E99">
        <v>620</v>
      </c>
      <c r="F99">
        <v>7</v>
      </c>
      <c r="H99" s="66">
        <f t="shared" si="13"/>
        <v>1.7857142857142856</v>
      </c>
      <c r="I99" s="66">
        <f t="shared" si="14"/>
        <v>21.428571428571427</v>
      </c>
      <c r="J99" s="66">
        <f t="shared" si="17"/>
        <v>1107.1428571428571</v>
      </c>
      <c r="K99" s="66">
        <f t="shared" si="16"/>
        <v>22.5</v>
      </c>
    </row>
    <row r="100" spans="1:11">
      <c r="A100" s="5" t="s">
        <v>543</v>
      </c>
      <c r="B100">
        <v>390</v>
      </c>
      <c r="C100">
        <v>1</v>
      </c>
      <c r="D100">
        <v>13</v>
      </c>
      <c r="E100">
        <v>700</v>
      </c>
      <c r="F100">
        <v>10</v>
      </c>
      <c r="H100" s="66">
        <f t="shared" si="13"/>
        <v>1.2820512820512822</v>
      </c>
      <c r="I100" s="66">
        <f t="shared" si="14"/>
        <v>16.666666666666668</v>
      </c>
      <c r="J100" s="66">
        <f t="shared" si="17"/>
        <v>897.43589743589746</v>
      </c>
      <c r="K100" s="66">
        <f t="shared" si="16"/>
        <v>23.076923076923077</v>
      </c>
    </row>
    <row r="101" spans="1:11">
      <c r="A101" s="5" t="s">
        <v>544</v>
      </c>
      <c r="B101">
        <v>450</v>
      </c>
      <c r="C101">
        <v>1</v>
      </c>
      <c r="D101">
        <v>19</v>
      </c>
      <c r="E101">
        <v>910</v>
      </c>
      <c r="F101">
        <v>11</v>
      </c>
      <c r="H101" s="66">
        <f t="shared" si="13"/>
        <v>1.1111111111111112</v>
      </c>
      <c r="I101" s="66">
        <f t="shared" si="14"/>
        <v>21.111111111111111</v>
      </c>
      <c r="J101" s="66">
        <f t="shared" si="17"/>
        <v>1011.1111111111111</v>
      </c>
      <c r="K101" s="66">
        <f t="shared" si="16"/>
        <v>22</v>
      </c>
    </row>
    <row r="102" spans="1:11">
      <c r="A102" s="5" t="s">
        <v>545</v>
      </c>
      <c r="B102">
        <v>320</v>
      </c>
      <c r="C102">
        <v>1</v>
      </c>
      <c r="D102">
        <v>17</v>
      </c>
      <c r="E102">
        <v>1010</v>
      </c>
      <c r="F102">
        <v>7</v>
      </c>
      <c r="H102" s="66">
        <f t="shared" si="13"/>
        <v>1.5625</v>
      </c>
      <c r="I102" s="66">
        <f t="shared" si="14"/>
        <v>26.5625</v>
      </c>
      <c r="J102" s="66">
        <f t="shared" si="17"/>
        <v>1578.125</v>
      </c>
      <c r="K102" s="66">
        <f t="shared" si="16"/>
        <v>19.6875</v>
      </c>
    </row>
    <row r="103" spans="1:11">
      <c r="A103" s="5" t="s">
        <v>546</v>
      </c>
      <c r="B103">
        <v>320</v>
      </c>
      <c r="C103">
        <v>1</v>
      </c>
      <c r="D103">
        <v>13</v>
      </c>
      <c r="E103">
        <v>710</v>
      </c>
      <c r="F103">
        <v>8</v>
      </c>
      <c r="H103" s="66">
        <f t="shared" si="13"/>
        <v>1.5625</v>
      </c>
      <c r="I103" s="66">
        <f t="shared" si="14"/>
        <v>20.3125</v>
      </c>
      <c r="J103" s="66">
        <f t="shared" si="17"/>
        <v>1109.375</v>
      </c>
      <c r="K103" s="66">
        <f t="shared" si="16"/>
        <v>22.5</v>
      </c>
    </row>
    <row r="104" spans="1:11">
      <c r="A104" s="5" t="s">
        <v>547</v>
      </c>
      <c r="B104">
        <v>660</v>
      </c>
      <c r="C104">
        <v>1</v>
      </c>
      <c r="D104">
        <v>29</v>
      </c>
      <c r="E104">
        <v>1420</v>
      </c>
      <c r="F104">
        <v>18</v>
      </c>
      <c r="H104" s="66">
        <f t="shared" si="13"/>
        <v>0.75757575757575757</v>
      </c>
      <c r="I104" s="66">
        <f t="shared" si="14"/>
        <v>21.969696969696969</v>
      </c>
      <c r="J104" s="66">
        <f t="shared" si="17"/>
        <v>1075.7575757575758</v>
      </c>
      <c r="K104" s="66">
        <f t="shared" si="16"/>
        <v>24.545454545454547</v>
      </c>
    </row>
    <row r="105" spans="1:11">
      <c r="A105" s="5" t="s">
        <v>548</v>
      </c>
      <c r="B105">
        <v>390</v>
      </c>
      <c r="C105">
        <v>1</v>
      </c>
      <c r="D105">
        <v>26</v>
      </c>
      <c r="E105">
        <v>1640</v>
      </c>
      <c r="F105">
        <v>10</v>
      </c>
      <c r="H105" s="66">
        <f t="shared" si="13"/>
        <v>1.2820512820512822</v>
      </c>
      <c r="I105" s="66">
        <f t="shared" si="14"/>
        <v>33.333333333333336</v>
      </c>
      <c r="J105" s="66">
        <f t="shared" si="17"/>
        <v>2102.5641025641025</v>
      </c>
      <c r="K105" s="66">
        <f t="shared" si="16"/>
        <v>23.076923076923077</v>
      </c>
    </row>
    <row r="106" spans="1:11">
      <c r="A106" s="5" t="s">
        <v>549</v>
      </c>
      <c r="B106">
        <v>390</v>
      </c>
      <c r="C106">
        <v>1</v>
      </c>
      <c r="D106">
        <v>18</v>
      </c>
      <c r="E106">
        <v>1020</v>
      </c>
      <c r="F106">
        <v>11</v>
      </c>
      <c r="H106" s="66">
        <f t="shared" si="13"/>
        <v>1.2820512820512822</v>
      </c>
      <c r="I106" s="66">
        <f t="shared" si="14"/>
        <v>23.076923076923077</v>
      </c>
      <c r="J106" s="66">
        <f t="shared" si="17"/>
        <v>1307.6923076923076</v>
      </c>
      <c r="K106" s="66">
        <f t="shared" si="16"/>
        <v>25.384615384615383</v>
      </c>
    </row>
    <row r="107" spans="1:11">
      <c r="A107" s="5" t="s">
        <v>550</v>
      </c>
      <c r="B107">
        <v>530</v>
      </c>
      <c r="C107">
        <v>1</v>
      </c>
      <c r="D107">
        <v>23</v>
      </c>
      <c r="E107">
        <v>1220</v>
      </c>
      <c r="F107">
        <v>15</v>
      </c>
      <c r="H107" s="66">
        <f t="shared" si="13"/>
        <v>0.94339622641509435</v>
      </c>
      <c r="I107" s="66">
        <f t="shared" si="14"/>
        <v>21.69811320754717</v>
      </c>
      <c r="J107" s="66">
        <f t="shared" si="17"/>
        <v>1150.943396226415</v>
      </c>
      <c r="K107" s="66">
        <f t="shared" si="16"/>
        <v>25.471698113207548</v>
      </c>
    </row>
    <row r="108" spans="1:11">
      <c r="A108" s="5" t="s">
        <v>551</v>
      </c>
      <c r="B108">
        <v>400</v>
      </c>
      <c r="C108">
        <v>1</v>
      </c>
      <c r="D108">
        <v>22</v>
      </c>
      <c r="E108">
        <v>1340</v>
      </c>
      <c r="F108">
        <v>10</v>
      </c>
      <c r="G108">
        <v>19790</v>
      </c>
      <c r="H108" s="66">
        <f t="shared" si="13"/>
        <v>1.25</v>
      </c>
      <c r="I108" s="66">
        <f t="shared" si="14"/>
        <v>27.5</v>
      </c>
      <c r="J108" s="66">
        <f t="shared" si="17"/>
        <v>1675</v>
      </c>
      <c r="K108" s="66">
        <f t="shared" si="16"/>
        <v>22.5</v>
      </c>
    </row>
    <row r="109" spans="1:11">
      <c r="A109" s="5" t="s">
        <v>552</v>
      </c>
      <c r="B109">
        <v>530</v>
      </c>
      <c r="C109">
        <v>1</v>
      </c>
      <c r="D109">
        <v>28</v>
      </c>
      <c r="E109">
        <v>1540</v>
      </c>
      <c r="F109">
        <v>14</v>
      </c>
      <c r="H109" s="66">
        <f t="shared" si="13"/>
        <v>0.94339622641509435</v>
      </c>
      <c r="I109" s="66">
        <f t="shared" si="14"/>
        <v>26.415094339622641</v>
      </c>
      <c r="J109" s="66">
        <f t="shared" si="17"/>
        <v>1452.8301886792451</v>
      </c>
      <c r="K109" s="66">
        <f t="shared" si="16"/>
        <v>23.773584905660378</v>
      </c>
    </row>
    <row r="110" spans="1:11">
      <c r="A110" s="5" t="s">
        <v>553</v>
      </c>
      <c r="B110">
        <v>420</v>
      </c>
      <c r="C110">
        <v>1</v>
      </c>
      <c r="D110">
        <v>13</v>
      </c>
      <c r="E110">
        <v>1090</v>
      </c>
      <c r="F110">
        <v>15</v>
      </c>
      <c r="H110" s="66">
        <f t="shared" si="13"/>
        <v>1.1904761904761907</v>
      </c>
      <c r="I110" s="66">
        <f t="shared" si="14"/>
        <v>15.476190476190476</v>
      </c>
      <c r="J110" s="66">
        <f t="shared" si="17"/>
        <v>1297.6190476190477</v>
      </c>
      <c r="K110" s="66">
        <f t="shared" si="16"/>
        <v>32.142857142857146</v>
      </c>
    </row>
    <row r="111" spans="1:11">
      <c r="A111" s="5" t="s">
        <v>554</v>
      </c>
      <c r="B111">
        <v>390</v>
      </c>
      <c r="C111">
        <v>1</v>
      </c>
      <c r="D111">
        <v>19</v>
      </c>
      <c r="E111">
        <v>1600</v>
      </c>
      <c r="F111">
        <v>14</v>
      </c>
      <c r="H111" s="66">
        <f t="shared" si="13"/>
        <v>1.2820512820512822</v>
      </c>
      <c r="I111" s="66">
        <f t="shared" si="14"/>
        <v>24.358974358974358</v>
      </c>
      <c r="J111" s="66">
        <f t="shared" si="17"/>
        <v>2051.2820512820513</v>
      </c>
      <c r="K111" s="66">
        <f t="shared" si="16"/>
        <v>32.307692307692307</v>
      </c>
    </row>
    <row r="112" spans="1:11">
      <c r="A112" s="5" t="s">
        <v>555</v>
      </c>
      <c r="B112">
        <v>520</v>
      </c>
      <c r="C112">
        <v>1</v>
      </c>
      <c r="D112">
        <v>20</v>
      </c>
      <c r="E112">
        <v>1490</v>
      </c>
      <c r="F112">
        <v>19</v>
      </c>
      <c r="H112" s="66">
        <f t="shared" si="13"/>
        <v>0.96153846153846156</v>
      </c>
      <c r="I112" s="66">
        <f t="shared" si="14"/>
        <v>19.230769230769234</v>
      </c>
      <c r="J112" s="66">
        <f t="shared" si="17"/>
        <v>1432.6923076923076</v>
      </c>
      <c r="K112" s="66">
        <f t="shared" si="16"/>
        <v>32.884615384615387</v>
      </c>
    </row>
    <row r="113" spans="1:11">
      <c r="A113" s="5" t="s">
        <v>556</v>
      </c>
      <c r="B113">
        <v>420</v>
      </c>
      <c r="C113">
        <v>1</v>
      </c>
      <c r="D113">
        <v>17</v>
      </c>
      <c r="E113">
        <v>1400</v>
      </c>
      <c r="F113">
        <v>16</v>
      </c>
      <c r="H113" s="66">
        <f t="shared" si="13"/>
        <v>1.1904761904761907</v>
      </c>
      <c r="I113" s="66">
        <f t="shared" si="14"/>
        <v>20.238095238095241</v>
      </c>
      <c r="J113" s="66">
        <f t="shared" si="17"/>
        <v>1666.6666666666667</v>
      </c>
      <c r="K113" s="66">
        <f t="shared" si="16"/>
        <v>34.285714285714285</v>
      </c>
    </row>
    <row r="114" spans="1:11">
      <c r="A114" s="5" t="s">
        <v>557</v>
      </c>
      <c r="B114">
        <v>420</v>
      </c>
      <c r="C114">
        <v>1</v>
      </c>
      <c r="D114">
        <v>18</v>
      </c>
      <c r="E114">
        <v>1990</v>
      </c>
      <c r="F114">
        <v>15</v>
      </c>
      <c r="H114" s="66">
        <f t="shared" si="13"/>
        <v>1.1904761904761907</v>
      </c>
      <c r="I114" s="66">
        <f t="shared" si="14"/>
        <v>21.428571428571427</v>
      </c>
      <c r="J114" s="66">
        <f t="shared" si="17"/>
        <v>2369.0476190476193</v>
      </c>
      <c r="K114" s="66">
        <f t="shared" si="16"/>
        <v>32.142857142857146</v>
      </c>
    </row>
    <row r="115" spans="1:11">
      <c r="A115" s="5" t="s">
        <v>558</v>
      </c>
      <c r="B115">
        <v>500</v>
      </c>
      <c r="C115">
        <v>1</v>
      </c>
      <c r="D115">
        <v>7</v>
      </c>
      <c r="E115">
        <v>700</v>
      </c>
      <c r="F115">
        <v>4.5</v>
      </c>
      <c r="H115" s="66">
        <f t="shared" si="13"/>
        <v>1</v>
      </c>
      <c r="I115" s="66">
        <f t="shared" si="14"/>
        <v>7</v>
      </c>
      <c r="J115" s="66">
        <f t="shared" si="17"/>
        <v>700</v>
      </c>
      <c r="K115" s="66">
        <f t="shared" si="16"/>
        <v>8.1</v>
      </c>
    </row>
    <row r="116" spans="1:11">
      <c r="A116" s="5" t="s">
        <v>559</v>
      </c>
      <c r="B116">
        <v>670</v>
      </c>
      <c r="C116">
        <v>1</v>
      </c>
      <c r="D116">
        <v>14</v>
      </c>
      <c r="E116">
        <v>1010</v>
      </c>
      <c r="F116">
        <v>9</v>
      </c>
      <c r="H116" s="66">
        <f t="shared" si="13"/>
        <v>0.74626865671641796</v>
      </c>
      <c r="I116" s="66">
        <f t="shared" si="14"/>
        <v>10.447761194029852</v>
      </c>
      <c r="J116" s="66">
        <f t="shared" si="17"/>
        <v>753.73134328358208</v>
      </c>
      <c r="K116" s="66">
        <f t="shared" si="16"/>
        <v>12.08955223880597</v>
      </c>
    </row>
    <row r="117" spans="1:11">
      <c r="A117" s="5" t="s">
        <v>560</v>
      </c>
      <c r="B117">
        <v>250</v>
      </c>
      <c r="C117">
        <v>3</v>
      </c>
      <c r="D117">
        <v>2</v>
      </c>
      <c r="E117">
        <v>410</v>
      </c>
      <c r="F117">
        <v>3.5</v>
      </c>
      <c r="H117" s="66">
        <f t="shared" si="13"/>
        <v>6</v>
      </c>
      <c r="I117" s="66">
        <f t="shared" si="14"/>
        <v>4</v>
      </c>
      <c r="J117" s="66">
        <f t="shared" si="17"/>
        <v>820</v>
      </c>
      <c r="K117" s="66">
        <f t="shared" si="16"/>
        <v>12.6</v>
      </c>
    </row>
    <row r="118" spans="1:11">
      <c r="A118" s="5" t="s">
        <v>561</v>
      </c>
      <c r="B118">
        <v>500</v>
      </c>
      <c r="C118">
        <v>7</v>
      </c>
      <c r="D118">
        <v>4</v>
      </c>
      <c r="E118">
        <v>810</v>
      </c>
      <c r="F118">
        <v>7</v>
      </c>
      <c r="H118" s="66">
        <f t="shared" si="13"/>
        <v>7</v>
      </c>
      <c r="I118" s="66">
        <f t="shared" si="14"/>
        <v>4</v>
      </c>
      <c r="J118" s="66">
        <f t="shared" si="17"/>
        <v>810</v>
      </c>
      <c r="K118" s="66">
        <f t="shared" si="16"/>
        <v>12.6</v>
      </c>
    </row>
    <row r="119" spans="1:11">
      <c r="A119" s="5" t="s">
        <v>562</v>
      </c>
      <c r="B119">
        <v>670</v>
      </c>
      <c r="C119">
        <v>9</v>
      </c>
      <c r="D119">
        <v>5</v>
      </c>
      <c r="E119">
        <v>1080</v>
      </c>
      <c r="F119">
        <v>9</v>
      </c>
      <c r="H119" s="66">
        <f t="shared" si="13"/>
        <v>6.7164179104477615</v>
      </c>
      <c r="I119" s="66">
        <f t="shared" si="14"/>
        <v>3.7313432835820897</v>
      </c>
      <c r="J119" s="66">
        <f t="shared" ref="J119:J136" si="18">E119/B119*500</f>
        <v>805.97014925373139</v>
      </c>
      <c r="K119" s="66">
        <f t="shared" si="16"/>
        <v>12.08955223880597</v>
      </c>
    </row>
    <row r="120" spans="1:11">
      <c r="A120" s="5" t="s">
        <v>563</v>
      </c>
      <c r="B120">
        <v>400</v>
      </c>
      <c r="C120">
        <v>2</v>
      </c>
      <c r="D120">
        <v>7</v>
      </c>
      <c r="E120">
        <v>380</v>
      </c>
      <c r="F120">
        <v>7</v>
      </c>
      <c r="H120" s="66">
        <f t="shared" si="13"/>
        <v>2.5</v>
      </c>
      <c r="I120" s="66">
        <f t="shared" si="14"/>
        <v>8.75</v>
      </c>
      <c r="J120" s="66">
        <f t="shared" si="18"/>
        <v>475</v>
      </c>
      <c r="K120" s="66">
        <f t="shared" si="16"/>
        <v>15.75</v>
      </c>
    </row>
    <row r="121" spans="1:11">
      <c r="A121" s="5" t="s">
        <v>564</v>
      </c>
      <c r="B121">
        <v>90</v>
      </c>
      <c r="C121">
        <v>0</v>
      </c>
      <c r="D121">
        <v>0</v>
      </c>
      <c r="E121">
        <v>25</v>
      </c>
      <c r="F121">
        <v>0</v>
      </c>
      <c r="H121" s="66">
        <f t="shared" si="13"/>
        <v>0</v>
      </c>
      <c r="I121" s="66">
        <f t="shared" si="14"/>
        <v>0</v>
      </c>
      <c r="J121" s="66">
        <f t="shared" si="18"/>
        <v>138.88888888888889</v>
      </c>
      <c r="K121" s="66">
        <f t="shared" si="16"/>
        <v>0</v>
      </c>
    </row>
    <row r="122" spans="1:11">
      <c r="A122" s="5" t="s">
        <v>565</v>
      </c>
      <c r="B122">
        <v>230</v>
      </c>
      <c r="C122">
        <v>1</v>
      </c>
      <c r="D122">
        <v>3</v>
      </c>
      <c r="E122">
        <v>260</v>
      </c>
      <c r="F122">
        <v>2</v>
      </c>
      <c r="H122" s="66">
        <f t="shared" si="13"/>
        <v>2.1739130434782608</v>
      </c>
      <c r="I122" s="66">
        <f t="shared" si="14"/>
        <v>6.5217391304347823</v>
      </c>
      <c r="J122" s="66">
        <f t="shared" si="18"/>
        <v>565.21739130434776</v>
      </c>
      <c r="K122" s="66">
        <f t="shared" si="16"/>
        <v>7.8260869565217401</v>
      </c>
    </row>
    <row r="123" spans="1:11">
      <c r="A123" s="5" t="s">
        <v>566</v>
      </c>
      <c r="B123">
        <v>380</v>
      </c>
      <c r="C123">
        <v>2</v>
      </c>
      <c r="D123">
        <v>5</v>
      </c>
      <c r="E123">
        <v>430</v>
      </c>
      <c r="F123">
        <v>3</v>
      </c>
      <c r="H123" s="66">
        <f t="shared" si="13"/>
        <v>2.6315789473684208</v>
      </c>
      <c r="I123" s="66">
        <f t="shared" si="14"/>
        <v>6.5789473684210522</v>
      </c>
      <c r="J123" s="66">
        <f t="shared" si="18"/>
        <v>565.78947368421052</v>
      </c>
      <c r="K123" s="66">
        <f t="shared" si="16"/>
        <v>7.1052631578947363</v>
      </c>
    </row>
    <row r="124" spans="1:11">
      <c r="A124" s="5" t="s">
        <v>567</v>
      </c>
      <c r="B124">
        <v>320</v>
      </c>
      <c r="C124">
        <v>1</v>
      </c>
      <c r="D124">
        <v>2</v>
      </c>
      <c r="E124">
        <v>300</v>
      </c>
      <c r="F124">
        <v>6</v>
      </c>
      <c r="H124" s="66">
        <f t="shared" si="13"/>
        <v>1.5625</v>
      </c>
      <c r="I124" s="66">
        <f t="shared" si="14"/>
        <v>3.125</v>
      </c>
      <c r="J124" s="66">
        <f t="shared" si="18"/>
        <v>468.75</v>
      </c>
      <c r="K124" s="66">
        <f t="shared" si="16"/>
        <v>16.875</v>
      </c>
    </row>
    <row r="125" spans="1:11">
      <c r="A125" s="5" t="s">
        <v>568</v>
      </c>
      <c r="B125">
        <v>300</v>
      </c>
      <c r="C125">
        <v>1</v>
      </c>
      <c r="D125">
        <v>3</v>
      </c>
      <c r="E125">
        <v>210</v>
      </c>
      <c r="F125">
        <v>12</v>
      </c>
      <c r="H125" s="66">
        <f t="shared" si="13"/>
        <v>1.6666666666666667</v>
      </c>
      <c r="I125" s="66">
        <f t="shared" si="14"/>
        <v>5</v>
      </c>
      <c r="J125" s="66">
        <f t="shared" si="18"/>
        <v>350</v>
      </c>
      <c r="K125" s="66">
        <f t="shared" si="16"/>
        <v>36</v>
      </c>
    </row>
    <row r="126" spans="1:11">
      <c r="A126" s="5" t="s">
        <v>569</v>
      </c>
      <c r="B126">
        <v>160</v>
      </c>
      <c r="C126">
        <v>0</v>
      </c>
      <c r="D126">
        <v>4</v>
      </c>
      <c r="E126">
        <v>130</v>
      </c>
      <c r="F126">
        <v>2.5</v>
      </c>
      <c r="H126" s="66">
        <f t="shared" si="13"/>
        <v>0</v>
      </c>
      <c r="I126" s="66">
        <f t="shared" si="14"/>
        <v>12.5</v>
      </c>
      <c r="J126" s="66">
        <f t="shared" si="18"/>
        <v>406.25</v>
      </c>
      <c r="K126" s="66">
        <f t="shared" si="16"/>
        <v>14.0625</v>
      </c>
    </row>
    <row r="127" spans="1:11">
      <c r="A127" s="5" t="s">
        <v>570</v>
      </c>
      <c r="B127">
        <v>140</v>
      </c>
      <c r="C127">
        <v>0</v>
      </c>
      <c r="D127">
        <v>4</v>
      </c>
      <c r="E127">
        <v>125</v>
      </c>
      <c r="F127">
        <v>2.5</v>
      </c>
      <c r="H127" s="66">
        <f t="shared" si="13"/>
        <v>0</v>
      </c>
      <c r="I127" s="66">
        <f t="shared" si="14"/>
        <v>14.285714285714285</v>
      </c>
      <c r="J127" s="66">
        <f t="shared" si="18"/>
        <v>446.42857142857144</v>
      </c>
      <c r="K127" s="66">
        <f t="shared" si="16"/>
        <v>16.071428571428573</v>
      </c>
    </row>
    <row r="128" spans="1:11">
      <c r="A128" s="5" t="s">
        <v>571</v>
      </c>
      <c r="B128">
        <v>280</v>
      </c>
      <c r="C128">
        <v>0</v>
      </c>
      <c r="D128">
        <v>5</v>
      </c>
      <c r="E128">
        <v>250</v>
      </c>
      <c r="F128">
        <v>3.5</v>
      </c>
      <c r="H128" s="66">
        <f t="shared" si="13"/>
        <v>0</v>
      </c>
      <c r="I128" s="66">
        <f t="shared" si="14"/>
        <v>8.9285714285714288</v>
      </c>
      <c r="J128" s="66">
        <f t="shared" si="18"/>
        <v>446.42857142857144</v>
      </c>
      <c r="K128" s="66">
        <f t="shared" si="16"/>
        <v>11.25</v>
      </c>
    </row>
    <row r="129" spans="1:11">
      <c r="A129" s="5" t="s">
        <v>572</v>
      </c>
      <c r="B129">
        <v>280</v>
      </c>
      <c r="C129">
        <v>1</v>
      </c>
      <c r="D129">
        <v>6</v>
      </c>
      <c r="E129">
        <v>220</v>
      </c>
      <c r="F129">
        <v>5</v>
      </c>
      <c r="H129" s="66">
        <f t="shared" si="13"/>
        <v>1.7857142857142856</v>
      </c>
      <c r="I129" s="66">
        <f t="shared" si="14"/>
        <v>10.714285714285714</v>
      </c>
      <c r="J129" s="66">
        <f t="shared" si="18"/>
        <v>392.85714285714283</v>
      </c>
      <c r="K129" s="66">
        <f t="shared" si="16"/>
        <v>16.071428571428573</v>
      </c>
    </row>
    <row r="130" spans="1:11">
      <c r="A130" s="5" t="s">
        <v>573</v>
      </c>
      <c r="B130">
        <v>190</v>
      </c>
      <c r="C130">
        <v>0</v>
      </c>
      <c r="D130">
        <v>4</v>
      </c>
      <c r="E130">
        <v>125</v>
      </c>
      <c r="F130">
        <v>2.5</v>
      </c>
      <c r="H130" s="66">
        <f t="shared" si="13"/>
        <v>0</v>
      </c>
      <c r="I130" s="66">
        <f t="shared" si="14"/>
        <v>10.526315789473683</v>
      </c>
      <c r="J130" s="66">
        <f t="shared" si="18"/>
        <v>328.94736842105266</v>
      </c>
      <c r="K130" s="66">
        <f t="shared" si="16"/>
        <v>11.842105263157894</v>
      </c>
    </row>
    <row r="131" spans="1:11">
      <c r="A131" s="5" t="s">
        <v>574</v>
      </c>
      <c r="B131">
        <v>440</v>
      </c>
      <c r="C131">
        <v>1</v>
      </c>
      <c r="D131">
        <v>8</v>
      </c>
      <c r="E131">
        <v>390</v>
      </c>
      <c r="F131">
        <v>7</v>
      </c>
      <c r="H131" s="66">
        <f t="shared" si="13"/>
        <v>1.1363636363636362</v>
      </c>
      <c r="I131" s="66">
        <f t="shared" si="14"/>
        <v>9.0909090909090899</v>
      </c>
      <c r="J131" s="66">
        <f t="shared" si="18"/>
        <v>443.18181818181819</v>
      </c>
      <c r="K131" s="66">
        <f t="shared" si="16"/>
        <v>14.318181818181818</v>
      </c>
    </row>
    <row r="132" spans="1:11">
      <c r="A132" s="5" t="s">
        <v>575</v>
      </c>
      <c r="B132">
        <v>450</v>
      </c>
      <c r="C132">
        <v>0</v>
      </c>
      <c r="D132">
        <v>8</v>
      </c>
      <c r="E132">
        <v>310</v>
      </c>
      <c r="F132">
        <v>9</v>
      </c>
      <c r="H132" s="66">
        <f t="shared" si="13"/>
        <v>0</v>
      </c>
      <c r="I132" s="66">
        <f t="shared" si="14"/>
        <v>8.8888888888888893</v>
      </c>
      <c r="J132" s="66">
        <f t="shared" si="18"/>
        <v>344.44444444444446</v>
      </c>
      <c r="K132" s="66">
        <f t="shared" si="16"/>
        <v>18</v>
      </c>
    </row>
    <row r="133" spans="1:11">
      <c r="A133" s="5" t="s">
        <v>576</v>
      </c>
      <c r="B133">
        <v>530</v>
      </c>
      <c r="C133">
        <v>2</v>
      </c>
      <c r="D133">
        <v>10</v>
      </c>
      <c r="E133">
        <v>390</v>
      </c>
      <c r="F133">
        <v>10</v>
      </c>
      <c r="H133" s="66">
        <f t="shared" si="13"/>
        <v>1.8867924528301887</v>
      </c>
      <c r="I133" s="66">
        <f t="shared" si="14"/>
        <v>9.4339622641509422</v>
      </c>
      <c r="J133" s="66">
        <f t="shared" si="18"/>
        <v>367.92452830188677</v>
      </c>
      <c r="K133" s="66">
        <f t="shared" si="16"/>
        <v>16.981132075471699</v>
      </c>
    </row>
    <row r="134" spans="1:11">
      <c r="A134" s="5" t="s">
        <v>577</v>
      </c>
      <c r="B134">
        <v>330</v>
      </c>
      <c r="C134">
        <v>1</v>
      </c>
      <c r="D134">
        <v>3</v>
      </c>
      <c r="E134">
        <v>250</v>
      </c>
      <c r="F134">
        <v>8</v>
      </c>
      <c r="H134" s="66">
        <f t="shared" ref="H134:H197" si="19">C134/B134*500</f>
        <v>1.5151515151515151</v>
      </c>
      <c r="I134" s="66">
        <f t="shared" ref="I134:I197" si="20">D134/B134*500</f>
        <v>4.545454545454545</v>
      </c>
      <c r="J134" s="66">
        <f t="shared" si="18"/>
        <v>378.78787878787881</v>
      </c>
      <c r="K134" s="66">
        <f t="shared" ref="K134:K197" si="21">(F134*9)/B134*100</f>
        <v>21.818181818181817</v>
      </c>
    </row>
    <row r="135" spans="1:11">
      <c r="A135" s="5" t="s">
        <v>498</v>
      </c>
      <c r="B135">
        <v>340</v>
      </c>
      <c r="C135">
        <v>0</v>
      </c>
      <c r="D135">
        <v>4</v>
      </c>
      <c r="E135">
        <v>240</v>
      </c>
      <c r="F135">
        <v>8</v>
      </c>
      <c r="H135" s="66">
        <f t="shared" si="19"/>
        <v>0</v>
      </c>
      <c r="I135" s="66">
        <f t="shared" si="20"/>
        <v>5.8823529411764701</v>
      </c>
      <c r="J135" s="66">
        <f t="shared" si="18"/>
        <v>352.94117647058823</v>
      </c>
      <c r="K135" s="66">
        <f t="shared" si="21"/>
        <v>21.176470588235293</v>
      </c>
    </row>
    <row r="136" spans="1:11" ht="15" thickBot="1">
      <c r="A136" s="5" t="s">
        <v>499</v>
      </c>
      <c r="B136">
        <v>310</v>
      </c>
      <c r="C136">
        <v>3</v>
      </c>
      <c r="D136">
        <v>4</v>
      </c>
      <c r="E136">
        <v>260</v>
      </c>
      <c r="F136">
        <v>8</v>
      </c>
      <c r="H136" s="66">
        <f t="shared" si="19"/>
        <v>4.838709677419355</v>
      </c>
      <c r="I136" s="66">
        <f t="shared" si="20"/>
        <v>6.4516129032258061</v>
      </c>
      <c r="J136" s="66">
        <f t="shared" si="18"/>
        <v>419.35483870967744</v>
      </c>
      <c r="K136" s="66">
        <f t="shared" si="21"/>
        <v>23.225806451612904</v>
      </c>
    </row>
    <row r="137" spans="1:11" ht="15" thickBot="1">
      <c r="A137" s="8" t="s">
        <v>500</v>
      </c>
      <c r="H137" s="66"/>
      <c r="I137" s="66"/>
      <c r="J137" s="66"/>
      <c r="K137" s="66"/>
    </row>
    <row r="138" spans="1:11">
      <c r="A138" s="5" t="s">
        <v>501</v>
      </c>
      <c r="B138">
        <v>45</v>
      </c>
      <c r="C138">
        <v>0</v>
      </c>
      <c r="D138">
        <v>2</v>
      </c>
      <c r="E138">
        <v>220</v>
      </c>
      <c r="F138">
        <v>2.5</v>
      </c>
      <c r="H138" s="66">
        <f t="shared" si="19"/>
        <v>0</v>
      </c>
      <c r="I138" s="66">
        <f t="shared" si="20"/>
        <v>22.222222222222221</v>
      </c>
      <c r="J138" s="66">
        <f t="shared" ref="J138:J156" si="22">E138/B138*500</f>
        <v>2444.4444444444448</v>
      </c>
      <c r="K138" s="66">
        <f t="shared" si="21"/>
        <v>50</v>
      </c>
    </row>
    <row r="139" spans="1:11">
      <c r="A139" s="5" t="s">
        <v>502</v>
      </c>
      <c r="B139">
        <v>70</v>
      </c>
      <c r="C139">
        <v>0</v>
      </c>
      <c r="D139">
        <v>4</v>
      </c>
      <c r="E139">
        <v>220</v>
      </c>
      <c r="F139">
        <v>2</v>
      </c>
      <c r="H139" s="66">
        <f t="shared" si="19"/>
        <v>0</v>
      </c>
      <c r="I139" s="66">
        <f t="shared" si="20"/>
        <v>28.571428571428569</v>
      </c>
      <c r="J139" s="66">
        <f t="shared" si="22"/>
        <v>1571.4285714285713</v>
      </c>
      <c r="K139" s="66">
        <f t="shared" si="21"/>
        <v>25.714285714285712</v>
      </c>
    </row>
    <row r="140" spans="1:11">
      <c r="A140" s="5" t="s">
        <v>503</v>
      </c>
      <c r="B140">
        <v>10</v>
      </c>
      <c r="C140">
        <v>0</v>
      </c>
      <c r="D140">
        <v>0</v>
      </c>
      <c r="E140">
        <v>125</v>
      </c>
      <c r="F140">
        <v>0</v>
      </c>
      <c r="H140" s="66">
        <f t="shared" si="19"/>
        <v>0</v>
      </c>
      <c r="I140" s="66">
        <f t="shared" si="20"/>
        <v>0</v>
      </c>
      <c r="J140" s="66">
        <f t="shared" si="22"/>
        <v>6250</v>
      </c>
      <c r="K140" s="66">
        <f t="shared" si="21"/>
        <v>0</v>
      </c>
    </row>
    <row r="141" spans="1:11">
      <c r="A141" s="5" t="s">
        <v>504</v>
      </c>
      <c r="B141">
        <v>80</v>
      </c>
      <c r="C141">
        <v>0</v>
      </c>
      <c r="D141">
        <v>0</v>
      </c>
      <c r="E141">
        <v>75</v>
      </c>
      <c r="F141">
        <v>0.5</v>
      </c>
      <c r="H141" s="66">
        <f t="shared" si="19"/>
        <v>0</v>
      </c>
      <c r="I141" s="66">
        <f t="shared" si="20"/>
        <v>0</v>
      </c>
      <c r="J141" s="66">
        <f t="shared" si="22"/>
        <v>468.75</v>
      </c>
      <c r="K141" s="66">
        <f t="shared" si="21"/>
        <v>5.625</v>
      </c>
    </row>
    <row r="142" spans="1:11">
      <c r="A142" s="5" t="s">
        <v>505</v>
      </c>
      <c r="B142">
        <v>1</v>
      </c>
      <c r="C142">
        <v>0</v>
      </c>
      <c r="D142">
        <v>0</v>
      </c>
      <c r="E142">
        <v>100</v>
      </c>
      <c r="F142">
        <v>0</v>
      </c>
      <c r="H142" s="66">
        <f t="shared" si="19"/>
        <v>0</v>
      </c>
      <c r="I142" s="66">
        <f t="shared" si="20"/>
        <v>0</v>
      </c>
      <c r="J142" s="66">
        <f t="shared" si="22"/>
        <v>50000</v>
      </c>
      <c r="K142" s="66">
        <f t="shared" si="21"/>
        <v>0</v>
      </c>
    </row>
    <row r="143" spans="1:11">
      <c r="A143" s="5" t="s">
        <v>506</v>
      </c>
      <c r="B143">
        <v>30</v>
      </c>
      <c r="C143">
        <v>0</v>
      </c>
      <c r="D143">
        <v>0</v>
      </c>
      <c r="E143">
        <v>0</v>
      </c>
      <c r="F143">
        <v>0</v>
      </c>
      <c r="H143" s="66">
        <f t="shared" si="19"/>
        <v>0</v>
      </c>
      <c r="I143" s="66">
        <f t="shared" si="20"/>
        <v>0</v>
      </c>
      <c r="J143" s="66">
        <f t="shared" si="22"/>
        <v>0</v>
      </c>
      <c r="K143" s="66">
        <f t="shared" si="21"/>
        <v>0</v>
      </c>
    </row>
    <row r="144" spans="1:11">
      <c r="A144" s="5" t="s">
        <v>507</v>
      </c>
      <c r="B144">
        <v>70</v>
      </c>
      <c r="C144">
        <v>0</v>
      </c>
      <c r="D144">
        <v>0</v>
      </c>
      <c r="E144">
        <v>65</v>
      </c>
      <c r="F144">
        <v>2.5</v>
      </c>
      <c r="H144" s="66">
        <f t="shared" si="19"/>
        <v>0</v>
      </c>
      <c r="I144" s="66">
        <f t="shared" si="20"/>
        <v>0</v>
      </c>
      <c r="J144" s="66">
        <f t="shared" si="22"/>
        <v>464.28571428571428</v>
      </c>
      <c r="K144" s="66">
        <f t="shared" si="21"/>
        <v>32.142857142857146</v>
      </c>
    </row>
    <row r="145" spans="1:11">
      <c r="A145" s="5" t="s">
        <v>508</v>
      </c>
      <c r="B145">
        <v>120</v>
      </c>
      <c r="C145">
        <v>0</v>
      </c>
      <c r="D145">
        <v>0</v>
      </c>
      <c r="E145">
        <v>15</v>
      </c>
      <c r="F145">
        <v>0</v>
      </c>
      <c r="H145" s="66">
        <f t="shared" si="19"/>
        <v>0</v>
      </c>
      <c r="I145" s="66">
        <f t="shared" si="20"/>
        <v>0</v>
      </c>
      <c r="J145" s="66">
        <f t="shared" si="22"/>
        <v>62.5</v>
      </c>
      <c r="K145" s="66">
        <f t="shared" si="21"/>
        <v>0</v>
      </c>
    </row>
    <row r="146" spans="1:11">
      <c r="A146" s="5" t="s">
        <v>509</v>
      </c>
      <c r="B146">
        <v>60</v>
      </c>
      <c r="C146">
        <v>0</v>
      </c>
      <c r="D146">
        <v>1</v>
      </c>
      <c r="E146">
        <v>360</v>
      </c>
      <c r="F146">
        <v>0</v>
      </c>
      <c r="H146" s="66">
        <f t="shared" si="19"/>
        <v>0</v>
      </c>
      <c r="I146" s="66">
        <f t="shared" si="20"/>
        <v>8.3333333333333339</v>
      </c>
      <c r="J146" s="66">
        <f t="shared" si="22"/>
        <v>3000</v>
      </c>
      <c r="K146" s="66">
        <f t="shared" si="21"/>
        <v>0</v>
      </c>
    </row>
    <row r="147" spans="1:11">
      <c r="A147" s="5" t="s">
        <v>510</v>
      </c>
      <c r="B147">
        <v>50</v>
      </c>
      <c r="C147">
        <v>0</v>
      </c>
      <c r="D147">
        <v>0</v>
      </c>
      <c r="E147">
        <v>160</v>
      </c>
      <c r="F147">
        <v>0</v>
      </c>
      <c r="H147" s="66">
        <f t="shared" si="19"/>
        <v>0</v>
      </c>
      <c r="I147" s="66">
        <f t="shared" si="20"/>
        <v>0</v>
      </c>
      <c r="J147" s="66">
        <f t="shared" si="22"/>
        <v>1600</v>
      </c>
      <c r="K147" s="66">
        <f t="shared" si="21"/>
        <v>0</v>
      </c>
    </row>
    <row r="148" spans="1:11">
      <c r="A148" s="5" t="s">
        <v>511</v>
      </c>
      <c r="B148">
        <v>40</v>
      </c>
      <c r="C148">
        <v>0</v>
      </c>
      <c r="D148">
        <v>0</v>
      </c>
      <c r="E148">
        <v>310</v>
      </c>
      <c r="F148">
        <v>0</v>
      </c>
      <c r="H148" s="66">
        <f t="shared" si="19"/>
        <v>0</v>
      </c>
      <c r="I148" s="66">
        <f t="shared" si="20"/>
        <v>0</v>
      </c>
      <c r="J148" s="66">
        <f t="shared" si="22"/>
        <v>3875</v>
      </c>
      <c r="K148" s="66">
        <f t="shared" si="21"/>
        <v>0</v>
      </c>
    </row>
    <row r="149" spans="1:11">
      <c r="A149" s="5" t="s">
        <v>512</v>
      </c>
      <c r="B149">
        <v>90</v>
      </c>
      <c r="C149">
        <v>0</v>
      </c>
      <c r="D149">
        <v>0</v>
      </c>
      <c r="E149">
        <v>180</v>
      </c>
      <c r="F149">
        <v>1</v>
      </c>
      <c r="H149" s="66">
        <f t="shared" si="19"/>
        <v>0</v>
      </c>
      <c r="I149" s="66">
        <f t="shared" si="20"/>
        <v>0</v>
      </c>
      <c r="J149" s="66">
        <f t="shared" si="22"/>
        <v>1000</v>
      </c>
      <c r="K149" s="66">
        <f t="shared" si="21"/>
        <v>10</v>
      </c>
    </row>
    <row r="150" spans="1:11">
      <c r="A150" s="5" t="s">
        <v>513</v>
      </c>
      <c r="B150">
        <v>45</v>
      </c>
      <c r="C150">
        <v>0</v>
      </c>
      <c r="D150">
        <v>0</v>
      </c>
      <c r="E150">
        <v>55</v>
      </c>
      <c r="F150">
        <v>0</v>
      </c>
      <c r="H150" s="66">
        <f t="shared" si="19"/>
        <v>0</v>
      </c>
      <c r="I150" s="66">
        <f t="shared" si="20"/>
        <v>0</v>
      </c>
      <c r="J150" s="66">
        <f t="shared" si="22"/>
        <v>611.1111111111112</v>
      </c>
      <c r="K150" s="66">
        <f t="shared" si="21"/>
        <v>0</v>
      </c>
    </row>
    <row r="151" spans="1:11">
      <c r="A151" s="5" t="s">
        <v>514</v>
      </c>
      <c r="B151">
        <v>140</v>
      </c>
      <c r="C151">
        <v>0</v>
      </c>
      <c r="D151">
        <v>1</v>
      </c>
      <c r="E151">
        <v>230</v>
      </c>
      <c r="F151">
        <v>2.5</v>
      </c>
      <c r="H151" s="66">
        <f t="shared" si="19"/>
        <v>0</v>
      </c>
      <c r="I151" s="66">
        <f t="shared" si="20"/>
        <v>3.5714285714285712</v>
      </c>
      <c r="J151" s="66">
        <f t="shared" si="22"/>
        <v>821.42857142857144</v>
      </c>
      <c r="K151" s="66">
        <f t="shared" si="21"/>
        <v>16.071428571428573</v>
      </c>
    </row>
    <row r="152" spans="1:11">
      <c r="A152" s="5" t="s">
        <v>515</v>
      </c>
      <c r="B152">
        <v>80</v>
      </c>
      <c r="C152">
        <v>0</v>
      </c>
      <c r="D152">
        <v>0</v>
      </c>
      <c r="E152">
        <v>360</v>
      </c>
      <c r="F152">
        <v>1.5</v>
      </c>
      <c r="H152" s="66">
        <f t="shared" si="19"/>
        <v>0</v>
      </c>
      <c r="I152" s="66">
        <f t="shared" si="20"/>
        <v>0</v>
      </c>
      <c r="J152" s="66">
        <f t="shared" si="22"/>
        <v>2250</v>
      </c>
      <c r="K152" s="66">
        <f t="shared" si="21"/>
        <v>16.875</v>
      </c>
    </row>
    <row r="153" spans="1:11">
      <c r="A153" s="5" t="s">
        <v>516</v>
      </c>
      <c r="B153">
        <v>15</v>
      </c>
      <c r="C153">
        <v>1</v>
      </c>
      <c r="D153">
        <v>1</v>
      </c>
      <c r="E153">
        <v>170</v>
      </c>
      <c r="F153">
        <v>0</v>
      </c>
      <c r="H153" s="66">
        <f t="shared" si="19"/>
        <v>33.333333333333336</v>
      </c>
      <c r="I153" s="66">
        <f t="shared" si="20"/>
        <v>33.333333333333336</v>
      </c>
      <c r="J153" s="66">
        <f t="shared" si="22"/>
        <v>5666.666666666667</v>
      </c>
      <c r="K153" s="66">
        <f t="shared" si="21"/>
        <v>0</v>
      </c>
    </row>
    <row r="154" spans="1:11">
      <c r="A154" s="5" t="s">
        <v>517</v>
      </c>
      <c r="B154">
        <v>90</v>
      </c>
      <c r="C154">
        <v>0</v>
      </c>
      <c r="D154">
        <v>0</v>
      </c>
      <c r="E154">
        <v>250</v>
      </c>
      <c r="F154">
        <v>1</v>
      </c>
      <c r="H154" s="66">
        <f t="shared" si="19"/>
        <v>0</v>
      </c>
      <c r="I154" s="66">
        <f t="shared" si="20"/>
        <v>0</v>
      </c>
      <c r="J154" s="66">
        <f t="shared" si="22"/>
        <v>1388.8888888888889</v>
      </c>
      <c r="K154" s="66">
        <f t="shared" si="21"/>
        <v>10</v>
      </c>
    </row>
    <row r="155" spans="1:11">
      <c r="A155" s="5" t="s">
        <v>518</v>
      </c>
      <c r="B155">
        <v>10</v>
      </c>
      <c r="C155">
        <v>0</v>
      </c>
      <c r="D155">
        <v>0</v>
      </c>
      <c r="E155">
        <v>115</v>
      </c>
      <c r="F155">
        <v>0</v>
      </c>
      <c r="H155" s="66">
        <f t="shared" si="19"/>
        <v>0</v>
      </c>
      <c r="I155" s="66">
        <f t="shared" si="20"/>
        <v>0</v>
      </c>
      <c r="J155" s="66">
        <f t="shared" si="22"/>
        <v>5750</v>
      </c>
      <c r="K155" s="66">
        <f t="shared" si="21"/>
        <v>0</v>
      </c>
    </row>
    <row r="156" spans="1:11" ht="15" thickBot="1">
      <c r="A156" s="5" t="s">
        <v>519</v>
      </c>
      <c r="B156">
        <v>150</v>
      </c>
      <c r="C156">
        <v>1</v>
      </c>
      <c r="D156">
        <v>0</v>
      </c>
      <c r="E156">
        <v>210</v>
      </c>
      <c r="F156">
        <v>2.5</v>
      </c>
      <c r="H156" s="66">
        <f t="shared" si="19"/>
        <v>3.3333333333333335</v>
      </c>
      <c r="I156" s="66">
        <f t="shared" si="20"/>
        <v>0</v>
      </c>
      <c r="J156" s="66">
        <f t="shared" si="22"/>
        <v>700</v>
      </c>
      <c r="K156" s="66">
        <f t="shared" si="21"/>
        <v>15</v>
      </c>
    </row>
    <row r="157" spans="1:11" ht="15" thickBot="1">
      <c r="A157" s="6" t="s">
        <v>1824</v>
      </c>
      <c r="H157" s="66"/>
      <c r="I157" s="66"/>
      <c r="J157" s="66"/>
      <c r="K157" s="66"/>
    </row>
    <row r="158" spans="1:11">
      <c r="A158" s="5" t="s">
        <v>520</v>
      </c>
      <c r="B158">
        <v>90</v>
      </c>
      <c r="C158">
        <v>0</v>
      </c>
      <c r="D158">
        <v>9</v>
      </c>
      <c r="E158">
        <v>125</v>
      </c>
      <c r="F158">
        <v>0</v>
      </c>
      <c r="H158" s="66">
        <f t="shared" si="19"/>
        <v>0</v>
      </c>
      <c r="I158" s="66">
        <f t="shared" si="20"/>
        <v>50</v>
      </c>
      <c r="J158" s="66">
        <f t="shared" ref="J158:J189" si="23">E158/B158*500</f>
        <v>694.44444444444446</v>
      </c>
      <c r="K158" s="66">
        <f t="shared" si="21"/>
        <v>0</v>
      </c>
    </row>
    <row r="159" spans="1:11">
      <c r="A159" s="5" t="s">
        <v>521</v>
      </c>
      <c r="B159">
        <v>160</v>
      </c>
      <c r="C159">
        <v>0</v>
      </c>
      <c r="D159">
        <v>8</v>
      </c>
      <c r="E159">
        <v>150</v>
      </c>
      <c r="F159">
        <v>1.5</v>
      </c>
      <c r="H159" s="66">
        <f t="shared" si="19"/>
        <v>0</v>
      </c>
      <c r="I159" s="66">
        <f t="shared" si="20"/>
        <v>25</v>
      </c>
      <c r="J159" s="66">
        <f t="shared" si="23"/>
        <v>468.75</v>
      </c>
      <c r="K159" s="66">
        <f t="shared" si="21"/>
        <v>8.4375</v>
      </c>
    </row>
    <row r="160" spans="1:11">
      <c r="A160" s="5" t="s">
        <v>522</v>
      </c>
      <c r="B160">
        <v>200</v>
      </c>
      <c r="C160">
        <v>2</v>
      </c>
      <c r="D160">
        <v>1</v>
      </c>
      <c r="E160">
        <v>20</v>
      </c>
      <c r="F160">
        <v>0</v>
      </c>
      <c r="H160" s="66">
        <f t="shared" si="19"/>
        <v>5</v>
      </c>
      <c r="I160" s="66">
        <f t="shared" si="20"/>
        <v>2.5</v>
      </c>
      <c r="J160" s="66">
        <f t="shared" si="23"/>
        <v>50</v>
      </c>
      <c r="K160" s="66">
        <f t="shared" si="21"/>
        <v>0</v>
      </c>
    </row>
    <row r="161" spans="1:11">
      <c r="A161" s="5" t="s">
        <v>523</v>
      </c>
      <c r="B161">
        <v>310</v>
      </c>
      <c r="C161">
        <v>2</v>
      </c>
      <c r="D161">
        <v>2</v>
      </c>
      <c r="E161">
        <v>35</v>
      </c>
      <c r="F161">
        <v>0</v>
      </c>
      <c r="H161" s="66">
        <f t="shared" si="19"/>
        <v>3.225806451612903</v>
      </c>
      <c r="I161" s="66">
        <f t="shared" si="20"/>
        <v>3.225806451612903</v>
      </c>
      <c r="J161" s="66">
        <f t="shared" si="23"/>
        <v>56.451612903225808</v>
      </c>
      <c r="K161" s="66">
        <f t="shared" si="21"/>
        <v>0</v>
      </c>
    </row>
    <row r="162" spans="1:11">
      <c r="A162" s="5" t="s">
        <v>524</v>
      </c>
      <c r="B162">
        <v>410</v>
      </c>
      <c r="C162">
        <v>3</v>
      </c>
      <c r="D162">
        <v>3</v>
      </c>
      <c r="E162">
        <v>50</v>
      </c>
      <c r="F162">
        <v>0</v>
      </c>
      <c r="H162" s="66">
        <f t="shared" si="19"/>
        <v>3.6585365853658538</v>
      </c>
      <c r="I162" s="66">
        <f t="shared" si="20"/>
        <v>3.6585365853658538</v>
      </c>
      <c r="J162" s="66">
        <f t="shared" si="23"/>
        <v>60.975609756097562</v>
      </c>
      <c r="K162" s="66">
        <f t="shared" si="21"/>
        <v>0</v>
      </c>
    </row>
    <row r="163" spans="1:11">
      <c r="A163" s="5" t="s">
        <v>525</v>
      </c>
      <c r="B163">
        <v>210</v>
      </c>
      <c r="C163">
        <v>1</v>
      </c>
      <c r="D163">
        <v>2</v>
      </c>
      <c r="E163">
        <v>40</v>
      </c>
      <c r="F163">
        <v>0</v>
      </c>
      <c r="H163" s="66">
        <f t="shared" si="19"/>
        <v>2.3809523809523814</v>
      </c>
      <c r="I163" s="66">
        <f t="shared" si="20"/>
        <v>4.7619047619047628</v>
      </c>
      <c r="J163" s="66">
        <f t="shared" si="23"/>
        <v>95.238095238095227</v>
      </c>
      <c r="K163" s="66">
        <f t="shared" si="21"/>
        <v>0</v>
      </c>
    </row>
    <row r="164" spans="1:11">
      <c r="A164" s="5" t="s">
        <v>526</v>
      </c>
      <c r="B164">
        <v>330</v>
      </c>
      <c r="C164">
        <v>2</v>
      </c>
      <c r="D164">
        <v>3</v>
      </c>
      <c r="E164">
        <v>65</v>
      </c>
      <c r="F164">
        <v>0</v>
      </c>
      <c r="H164" s="66">
        <f t="shared" si="19"/>
        <v>3.0303030303030303</v>
      </c>
      <c r="I164" s="66">
        <f t="shared" si="20"/>
        <v>4.545454545454545</v>
      </c>
      <c r="J164" s="66">
        <f t="shared" si="23"/>
        <v>98.484848484848484</v>
      </c>
      <c r="K164" s="66">
        <f t="shared" si="21"/>
        <v>0</v>
      </c>
    </row>
    <row r="165" spans="1:11">
      <c r="A165" s="5" t="s">
        <v>527</v>
      </c>
      <c r="B165">
        <v>450</v>
      </c>
      <c r="C165">
        <v>2</v>
      </c>
      <c r="D165">
        <v>4</v>
      </c>
      <c r="E165">
        <v>95</v>
      </c>
      <c r="F165">
        <v>0</v>
      </c>
      <c r="H165" s="66">
        <f t="shared" si="19"/>
        <v>2.2222222222222223</v>
      </c>
      <c r="I165" s="66">
        <f t="shared" si="20"/>
        <v>4.4444444444444446</v>
      </c>
      <c r="J165" s="66">
        <f t="shared" si="23"/>
        <v>105.55555555555556</v>
      </c>
      <c r="K165" s="66">
        <f t="shared" si="21"/>
        <v>0</v>
      </c>
    </row>
    <row r="166" spans="1:11">
      <c r="A166" s="5" t="s">
        <v>528</v>
      </c>
      <c r="B166">
        <v>550</v>
      </c>
      <c r="C166">
        <v>0</v>
      </c>
      <c r="D166">
        <v>10</v>
      </c>
      <c r="E166">
        <v>310</v>
      </c>
      <c r="F166">
        <v>12</v>
      </c>
      <c r="H166" s="66">
        <f t="shared" si="19"/>
        <v>0</v>
      </c>
      <c r="I166" s="66">
        <f t="shared" si="20"/>
        <v>9.0909090909090899</v>
      </c>
      <c r="J166" s="66">
        <f t="shared" si="23"/>
        <v>281.81818181818181</v>
      </c>
      <c r="K166" s="66">
        <f t="shared" si="21"/>
        <v>19.636363636363637</v>
      </c>
    </row>
    <row r="167" spans="1:11">
      <c r="A167" s="5" t="s">
        <v>529</v>
      </c>
      <c r="B167">
        <v>730</v>
      </c>
      <c r="C167">
        <v>0</v>
      </c>
      <c r="D167">
        <v>14</v>
      </c>
      <c r="E167">
        <v>430</v>
      </c>
      <c r="F167">
        <v>15</v>
      </c>
      <c r="H167" s="66">
        <f t="shared" si="19"/>
        <v>0</v>
      </c>
      <c r="I167" s="66">
        <f t="shared" si="20"/>
        <v>9.589041095890412</v>
      </c>
      <c r="J167" s="66">
        <f t="shared" si="23"/>
        <v>294.52054794520546</v>
      </c>
      <c r="K167" s="66">
        <f t="shared" si="21"/>
        <v>18.493150684931507</v>
      </c>
    </row>
    <row r="168" spans="1:11">
      <c r="A168" s="5" t="s">
        <v>530</v>
      </c>
      <c r="B168">
        <v>930</v>
      </c>
      <c r="C168">
        <v>0</v>
      </c>
      <c r="D168">
        <v>17</v>
      </c>
      <c r="E168">
        <v>540</v>
      </c>
      <c r="F168">
        <v>17</v>
      </c>
      <c r="H168" s="66">
        <f t="shared" si="19"/>
        <v>0</v>
      </c>
      <c r="I168" s="66">
        <f t="shared" si="20"/>
        <v>9.1397849462365599</v>
      </c>
      <c r="J168" s="66">
        <f t="shared" si="23"/>
        <v>290.32258064516134</v>
      </c>
      <c r="K168" s="66">
        <f t="shared" si="21"/>
        <v>16.451612903225808</v>
      </c>
    </row>
    <row r="169" spans="1:11">
      <c r="A169" s="5" t="s">
        <v>531</v>
      </c>
      <c r="B169">
        <v>580</v>
      </c>
      <c r="C169">
        <v>0</v>
      </c>
      <c r="D169">
        <v>10</v>
      </c>
      <c r="E169">
        <v>310</v>
      </c>
      <c r="F169">
        <v>12</v>
      </c>
      <c r="H169" s="66">
        <f t="shared" si="19"/>
        <v>0</v>
      </c>
      <c r="I169" s="66">
        <f t="shared" si="20"/>
        <v>8.6206896551724128</v>
      </c>
      <c r="J169" s="66">
        <f t="shared" si="23"/>
        <v>267.24137931034483</v>
      </c>
      <c r="K169" s="66">
        <f t="shared" si="21"/>
        <v>18.620689655172416</v>
      </c>
    </row>
    <row r="170" spans="1:11">
      <c r="A170" s="5" t="s">
        <v>532</v>
      </c>
      <c r="B170">
        <v>760</v>
      </c>
      <c r="C170">
        <v>0</v>
      </c>
      <c r="D170">
        <v>14</v>
      </c>
      <c r="E170">
        <v>430</v>
      </c>
      <c r="F170">
        <v>15</v>
      </c>
      <c r="H170" s="66">
        <f t="shared" si="19"/>
        <v>0</v>
      </c>
      <c r="I170" s="66">
        <f t="shared" si="20"/>
        <v>9.2105263157894726</v>
      </c>
      <c r="J170" s="66">
        <f t="shared" si="23"/>
        <v>282.89473684210526</v>
      </c>
      <c r="K170" s="66">
        <f t="shared" si="21"/>
        <v>17.763157894736842</v>
      </c>
    </row>
    <row r="171" spans="1:11">
      <c r="A171" s="5" t="s">
        <v>533</v>
      </c>
      <c r="B171">
        <v>980</v>
      </c>
      <c r="C171">
        <v>0</v>
      </c>
      <c r="D171">
        <v>17</v>
      </c>
      <c r="E171">
        <v>530</v>
      </c>
      <c r="F171">
        <v>17</v>
      </c>
      <c r="H171" s="66">
        <f t="shared" si="19"/>
        <v>0</v>
      </c>
      <c r="I171" s="66">
        <f t="shared" si="20"/>
        <v>8.6734693877551017</v>
      </c>
      <c r="J171" s="66">
        <f t="shared" si="23"/>
        <v>270.40816326530614</v>
      </c>
      <c r="K171" s="66">
        <f t="shared" si="21"/>
        <v>15.612244897959185</v>
      </c>
    </row>
    <row r="172" spans="1:11">
      <c r="A172" s="5" t="s">
        <v>534</v>
      </c>
      <c r="B172">
        <v>500</v>
      </c>
      <c r="C172">
        <v>0</v>
      </c>
      <c r="D172">
        <v>0</v>
      </c>
      <c r="E172">
        <v>320</v>
      </c>
      <c r="F172">
        <v>0</v>
      </c>
      <c r="H172" s="66">
        <f t="shared" si="19"/>
        <v>0</v>
      </c>
      <c r="I172" s="66">
        <f t="shared" si="20"/>
        <v>0</v>
      </c>
      <c r="J172" s="66">
        <f t="shared" si="23"/>
        <v>320</v>
      </c>
      <c r="K172" s="66">
        <f t="shared" si="21"/>
        <v>0</v>
      </c>
    </row>
    <row r="173" spans="1:11">
      <c r="A173" s="5" t="s">
        <v>535</v>
      </c>
      <c r="B173">
        <v>660</v>
      </c>
      <c r="C173">
        <v>0</v>
      </c>
      <c r="D173">
        <v>0</v>
      </c>
      <c r="E173">
        <v>440</v>
      </c>
      <c r="F173">
        <v>0</v>
      </c>
      <c r="H173" s="66">
        <f t="shared" si="19"/>
        <v>0</v>
      </c>
      <c r="I173" s="66">
        <f t="shared" si="20"/>
        <v>0</v>
      </c>
      <c r="J173" s="66">
        <f t="shared" si="23"/>
        <v>333.33333333333331</v>
      </c>
      <c r="K173" s="66">
        <f t="shared" si="21"/>
        <v>0</v>
      </c>
    </row>
    <row r="174" spans="1:11">
      <c r="A174" s="5" t="s">
        <v>536</v>
      </c>
      <c r="B174">
        <v>820</v>
      </c>
      <c r="C174">
        <v>0</v>
      </c>
      <c r="D174">
        <v>0</v>
      </c>
      <c r="E174">
        <v>550</v>
      </c>
      <c r="F174">
        <v>0</v>
      </c>
      <c r="H174" s="66">
        <f t="shared" si="19"/>
        <v>0</v>
      </c>
      <c r="I174" s="66">
        <f t="shared" si="20"/>
        <v>0</v>
      </c>
      <c r="J174" s="66">
        <f t="shared" si="23"/>
        <v>335.36585365853659</v>
      </c>
      <c r="K174" s="66">
        <f t="shared" si="21"/>
        <v>0</v>
      </c>
    </row>
    <row r="175" spans="1:11">
      <c r="A175" s="5" t="s">
        <v>537</v>
      </c>
      <c r="B175">
        <v>140</v>
      </c>
      <c r="C175">
        <v>0</v>
      </c>
      <c r="D175">
        <v>0</v>
      </c>
      <c r="E175">
        <v>0</v>
      </c>
      <c r="F175">
        <v>0</v>
      </c>
      <c r="H175" s="66">
        <f t="shared" si="19"/>
        <v>0</v>
      </c>
      <c r="I175" s="66">
        <f t="shared" si="20"/>
        <v>0</v>
      </c>
      <c r="J175" s="66">
        <f t="shared" si="23"/>
        <v>0</v>
      </c>
      <c r="K175" s="66">
        <f t="shared" si="21"/>
        <v>0</v>
      </c>
    </row>
    <row r="176" spans="1:11">
      <c r="A176" t="s">
        <v>469</v>
      </c>
      <c r="B176">
        <v>190</v>
      </c>
      <c r="C176">
        <v>0</v>
      </c>
      <c r="D176">
        <v>0</v>
      </c>
      <c r="E176">
        <v>0</v>
      </c>
      <c r="F176">
        <v>0</v>
      </c>
      <c r="H176" s="66">
        <f t="shared" si="19"/>
        <v>0</v>
      </c>
      <c r="I176" s="66">
        <f t="shared" si="20"/>
        <v>0</v>
      </c>
      <c r="J176" s="66">
        <f t="shared" si="23"/>
        <v>0</v>
      </c>
      <c r="K176" s="66">
        <f t="shared" si="21"/>
        <v>0</v>
      </c>
    </row>
    <row r="177" spans="1:11">
      <c r="A177" t="s">
        <v>470</v>
      </c>
      <c r="B177">
        <v>290</v>
      </c>
      <c r="C177">
        <v>0</v>
      </c>
      <c r="D177">
        <v>0</v>
      </c>
      <c r="E177">
        <v>5</v>
      </c>
      <c r="F177">
        <v>0</v>
      </c>
      <c r="H177" s="66">
        <f t="shared" si="19"/>
        <v>0</v>
      </c>
      <c r="I177" s="66">
        <f t="shared" si="20"/>
        <v>0</v>
      </c>
      <c r="J177" s="66">
        <f t="shared" si="23"/>
        <v>8.6206896551724128</v>
      </c>
      <c r="K177" s="66">
        <f t="shared" si="21"/>
        <v>0</v>
      </c>
    </row>
    <row r="178" spans="1:11">
      <c r="A178" t="s">
        <v>471</v>
      </c>
      <c r="B178">
        <v>380</v>
      </c>
      <c r="C178">
        <v>0</v>
      </c>
      <c r="D178">
        <v>0</v>
      </c>
      <c r="E178">
        <v>10</v>
      </c>
      <c r="F178">
        <v>0</v>
      </c>
      <c r="H178" s="66">
        <f t="shared" si="19"/>
        <v>0</v>
      </c>
      <c r="I178" s="66">
        <f t="shared" si="20"/>
        <v>0</v>
      </c>
      <c r="J178" s="66">
        <f t="shared" si="23"/>
        <v>13.157894736842104</v>
      </c>
      <c r="K178" s="66">
        <f t="shared" si="21"/>
        <v>0</v>
      </c>
    </row>
    <row r="179" spans="1:11">
      <c r="A179" t="s">
        <v>472</v>
      </c>
      <c r="B179">
        <v>0</v>
      </c>
      <c r="C179">
        <v>0</v>
      </c>
      <c r="D179">
        <v>0</v>
      </c>
      <c r="E179">
        <v>15</v>
      </c>
      <c r="F179">
        <v>0</v>
      </c>
      <c r="H179" s="66" t="e">
        <f t="shared" si="19"/>
        <v>#DIV/0!</v>
      </c>
      <c r="I179" s="66" t="e">
        <f t="shared" si="20"/>
        <v>#DIV/0!</v>
      </c>
      <c r="J179" s="66" t="e">
        <f t="shared" si="23"/>
        <v>#DIV/0!</v>
      </c>
      <c r="K179" s="66" t="e">
        <f t="shared" si="21"/>
        <v>#DIV/0!</v>
      </c>
    </row>
    <row r="180" spans="1:11">
      <c r="A180" t="s">
        <v>473</v>
      </c>
      <c r="B180">
        <v>0</v>
      </c>
      <c r="C180">
        <v>0</v>
      </c>
      <c r="D180">
        <v>0</v>
      </c>
      <c r="E180">
        <v>20</v>
      </c>
      <c r="F180">
        <v>0</v>
      </c>
      <c r="H180" s="66" t="e">
        <f t="shared" si="19"/>
        <v>#DIV/0!</v>
      </c>
      <c r="I180" s="66" t="e">
        <f t="shared" si="20"/>
        <v>#DIV/0!</v>
      </c>
      <c r="J180" s="66" t="e">
        <f t="shared" si="23"/>
        <v>#DIV/0!</v>
      </c>
      <c r="K180" s="66" t="e">
        <f t="shared" si="21"/>
        <v>#DIV/0!</v>
      </c>
    </row>
    <row r="181" spans="1:11">
      <c r="A181" t="s">
        <v>474</v>
      </c>
      <c r="B181">
        <v>0</v>
      </c>
      <c r="C181">
        <v>0</v>
      </c>
      <c r="D181">
        <v>0</v>
      </c>
      <c r="E181">
        <v>25</v>
      </c>
      <c r="F181">
        <v>0</v>
      </c>
      <c r="H181" s="66" t="e">
        <f t="shared" si="19"/>
        <v>#DIV/0!</v>
      </c>
      <c r="I181" s="66" t="e">
        <f t="shared" si="20"/>
        <v>#DIV/0!</v>
      </c>
      <c r="J181" s="66" t="e">
        <f t="shared" si="23"/>
        <v>#DIV/0!</v>
      </c>
      <c r="K181" s="66" t="e">
        <f t="shared" si="21"/>
        <v>#DIV/0!</v>
      </c>
    </row>
    <row r="182" spans="1:11">
      <c r="A182" t="s">
        <v>475</v>
      </c>
      <c r="B182">
        <v>5</v>
      </c>
      <c r="C182">
        <v>0</v>
      </c>
      <c r="D182">
        <v>0</v>
      </c>
      <c r="E182">
        <v>35</v>
      </c>
      <c r="F182">
        <v>0</v>
      </c>
      <c r="H182" s="66">
        <f t="shared" si="19"/>
        <v>0</v>
      </c>
      <c r="I182" s="66">
        <f t="shared" si="20"/>
        <v>0</v>
      </c>
      <c r="J182" s="66">
        <f t="shared" si="23"/>
        <v>3500</v>
      </c>
      <c r="K182" s="66">
        <f t="shared" si="21"/>
        <v>0</v>
      </c>
    </row>
    <row r="183" spans="1:11">
      <c r="A183" t="s">
        <v>476</v>
      </c>
      <c r="B183">
        <v>140</v>
      </c>
      <c r="C183">
        <v>0</v>
      </c>
      <c r="D183">
        <v>0</v>
      </c>
      <c r="E183">
        <v>30</v>
      </c>
      <c r="F183">
        <v>0</v>
      </c>
      <c r="H183" s="66">
        <f t="shared" si="19"/>
        <v>0</v>
      </c>
      <c r="I183" s="66">
        <f t="shared" si="20"/>
        <v>0</v>
      </c>
      <c r="J183" s="66">
        <f t="shared" si="23"/>
        <v>107.14285714285714</v>
      </c>
      <c r="K183" s="66">
        <f t="shared" si="21"/>
        <v>0</v>
      </c>
    </row>
    <row r="184" spans="1:11">
      <c r="A184" t="s">
        <v>477</v>
      </c>
      <c r="B184">
        <v>190</v>
      </c>
      <c r="C184">
        <v>0</v>
      </c>
      <c r="D184">
        <v>0</v>
      </c>
      <c r="E184">
        <v>40</v>
      </c>
      <c r="F184">
        <v>0</v>
      </c>
      <c r="H184" s="66">
        <f t="shared" si="19"/>
        <v>0</v>
      </c>
      <c r="I184" s="66">
        <f t="shared" si="20"/>
        <v>0</v>
      </c>
      <c r="J184" s="66">
        <f t="shared" si="23"/>
        <v>105.26315789473684</v>
      </c>
      <c r="K184" s="66">
        <f t="shared" si="21"/>
        <v>0</v>
      </c>
    </row>
    <row r="185" spans="1:11">
      <c r="A185" t="s">
        <v>478</v>
      </c>
      <c r="B185">
        <v>290</v>
      </c>
      <c r="C185">
        <v>0</v>
      </c>
      <c r="D185">
        <v>0</v>
      </c>
      <c r="E185">
        <v>65</v>
      </c>
      <c r="F185">
        <v>0</v>
      </c>
      <c r="H185" s="66">
        <f t="shared" si="19"/>
        <v>0</v>
      </c>
      <c r="I185" s="66">
        <f t="shared" si="20"/>
        <v>0</v>
      </c>
      <c r="J185" s="66">
        <f t="shared" si="23"/>
        <v>112.06896551724138</v>
      </c>
      <c r="K185" s="66">
        <f t="shared" si="21"/>
        <v>0</v>
      </c>
    </row>
    <row r="186" spans="1:11">
      <c r="A186" t="s">
        <v>479</v>
      </c>
      <c r="B186">
        <v>380</v>
      </c>
      <c r="C186">
        <v>0</v>
      </c>
      <c r="D186">
        <v>0</v>
      </c>
      <c r="E186">
        <v>85</v>
      </c>
      <c r="F186">
        <v>0</v>
      </c>
      <c r="H186" s="66">
        <f t="shared" si="19"/>
        <v>0</v>
      </c>
      <c r="I186" s="66">
        <f t="shared" si="20"/>
        <v>0</v>
      </c>
      <c r="J186" s="66">
        <f t="shared" si="23"/>
        <v>111.84210526315789</v>
      </c>
      <c r="K186" s="66">
        <f t="shared" si="21"/>
        <v>0</v>
      </c>
    </row>
    <row r="187" spans="1:11">
      <c r="A187" t="s">
        <v>480</v>
      </c>
      <c r="B187">
        <v>140</v>
      </c>
      <c r="C187">
        <v>0</v>
      </c>
      <c r="D187">
        <v>0</v>
      </c>
      <c r="E187">
        <v>35</v>
      </c>
      <c r="F187">
        <v>0</v>
      </c>
      <c r="H187" s="66">
        <f t="shared" si="19"/>
        <v>0</v>
      </c>
      <c r="I187" s="66">
        <f t="shared" si="20"/>
        <v>0</v>
      </c>
      <c r="J187" s="66">
        <f t="shared" si="23"/>
        <v>125</v>
      </c>
      <c r="K187" s="66">
        <f t="shared" si="21"/>
        <v>0</v>
      </c>
    </row>
    <row r="188" spans="1:11">
      <c r="A188" s="31" t="s">
        <v>481</v>
      </c>
      <c r="B188">
        <v>190</v>
      </c>
      <c r="C188">
        <v>0</v>
      </c>
      <c r="D188">
        <v>0</v>
      </c>
      <c r="E188">
        <v>45</v>
      </c>
      <c r="F188">
        <v>0</v>
      </c>
      <c r="H188" s="66">
        <f t="shared" si="19"/>
        <v>0</v>
      </c>
      <c r="I188" s="66">
        <f t="shared" si="20"/>
        <v>0</v>
      </c>
      <c r="J188" s="66">
        <f t="shared" si="23"/>
        <v>118.42105263157895</v>
      </c>
      <c r="K188" s="66">
        <f t="shared" si="21"/>
        <v>0</v>
      </c>
    </row>
    <row r="189" spans="1:11">
      <c r="A189" s="31" t="s">
        <v>482</v>
      </c>
      <c r="B189">
        <v>280</v>
      </c>
      <c r="C189">
        <v>0</v>
      </c>
      <c r="D189">
        <v>0</v>
      </c>
      <c r="E189">
        <v>70</v>
      </c>
      <c r="F189">
        <v>0</v>
      </c>
      <c r="H189" s="66">
        <f t="shared" si="19"/>
        <v>0</v>
      </c>
      <c r="I189" s="66">
        <f t="shared" si="20"/>
        <v>0</v>
      </c>
      <c r="J189" s="66">
        <f t="shared" si="23"/>
        <v>125</v>
      </c>
      <c r="K189" s="66">
        <f t="shared" si="21"/>
        <v>0</v>
      </c>
    </row>
    <row r="190" spans="1:11">
      <c r="A190" s="31" t="s">
        <v>483</v>
      </c>
      <c r="B190">
        <v>370</v>
      </c>
      <c r="C190">
        <v>0</v>
      </c>
      <c r="D190">
        <v>0</v>
      </c>
      <c r="E190">
        <v>90</v>
      </c>
      <c r="F190">
        <v>0</v>
      </c>
      <c r="H190" s="66">
        <f t="shared" si="19"/>
        <v>0</v>
      </c>
      <c r="I190" s="66">
        <f t="shared" si="20"/>
        <v>0</v>
      </c>
      <c r="J190" s="66">
        <f t="shared" ref="J190:J221" si="24">E190/B190*500</f>
        <v>121.62162162162163</v>
      </c>
      <c r="K190" s="66">
        <f t="shared" si="21"/>
        <v>0</v>
      </c>
    </row>
    <row r="191" spans="1:11">
      <c r="A191" s="31" t="s">
        <v>484</v>
      </c>
      <c r="B191">
        <v>160</v>
      </c>
      <c r="C191">
        <v>0</v>
      </c>
      <c r="D191">
        <v>0</v>
      </c>
      <c r="E191">
        <v>20</v>
      </c>
      <c r="F191">
        <v>0</v>
      </c>
      <c r="H191" s="66">
        <f t="shared" si="19"/>
        <v>0</v>
      </c>
      <c r="I191" s="66">
        <f t="shared" si="20"/>
        <v>0</v>
      </c>
      <c r="J191" s="66">
        <f t="shared" si="24"/>
        <v>62.5</v>
      </c>
      <c r="K191" s="66">
        <f t="shared" si="21"/>
        <v>0</v>
      </c>
    </row>
    <row r="192" spans="1:11">
      <c r="A192" s="31" t="s">
        <v>485</v>
      </c>
      <c r="B192">
        <v>220</v>
      </c>
      <c r="C192">
        <v>0</v>
      </c>
      <c r="D192">
        <v>0</v>
      </c>
      <c r="E192">
        <v>25</v>
      </c>
      <c r="F192">
        <v>0</v>
      </c>
      <c r="H192" s="66">
        <f t="shared" si="19"/>
        <v>0</v>
      </c>
      <c r="I192" s="66">
        <f t="shared" si="20"/>
        <v>0</v>
      </c>
      <c r="J192" s="66">
        <f t="shared" si="24"/>
        <v>56.818181818181813</v>
      </c>
      <c r="K192" s="66">
        <f t="shared" si="21"/>
        <v>0</v>
      </c>
    </row>
    <row r="193" spans="1:11">
      <c r="A193" s="31" t="s">
        <v>486</v>
      </c>
      <c r="B193">
        <v>320</v>
      </c>
      <c r="C193">
        <v>0</v>
      </c>
      <c r="D193">
        <v>0</v>
      </c>
      <c r="E193">
        <v>35</v>
      </c>
      <c r="F193">
        <v>0</v>
      </c>
      <c r="H193" s="66">
        <f t="shared" si="19"/>
        <v>0</v>
      </c>
      <c r="I193" s="66">
        <f t="shared" si="20"/>
        <v>0</v>
      </c>
      <c r="J193" s="66">
        <f t="shared" si="24"/>
        <v>54.6875</v>
      </c>
      <c r="K193" s="66">
        <f t="shared" si="21"/>
        <v>0</v>
      </c>
    </row>
    <row r="194" spans="1:11">
      <c r="A194" s="31" t="s">
        <v>487</v>
      </c>
      <c r="B194">
        <v>430</v>
      </c>
      <c r="C194">
        <v>0</v>
      </c>
      <c r="D194">
        <v>0</v>
      </c>
      <c r="E194">
        <v>45</v>
      </c>
      <c r="F194">
        <v>0</v>
      </c>
      <c r="H194" s="66">
        <f t="shared" si="19"/>
        <v>0</v>
      </c>
      <c r="I194" s="66">
        <f t="shared" si="20"/>
        <v>0</v>
      </c>
      <c r="J194" s="66">
        <f t="shared" si="24"/>
        <v>52.325581395348841</v>
      </c>
      <c r="K194" s="66">
        <f t="shared" si="21"/>
        <v>0</v>
      </c>
    </row>
    <row r="195" spans="1:11">
      <c r="A195" s="31" t="s">
        <v>488</v>
      </c>
      <c r="B195">
        <v>150</v>
      </c>
      <c r="C195">
        <v>0</v>
      </c>
      <c r="D195">
        <v>0</v>
      </c>
      <c r="E195">
        <v>5</v>
      </c>
      <c r="F195">
        <v>0</v>
      </c>
      <c r="H195" s="66">
        <f t="shared" si="19"/>
        <v>0</v>
      </c>
      <c r="I195" s="66">
        <f t="shared" si="20"/>
        <v>0</v>
      </c>
      <c r="J195" s="66">
        <f t="shared" si="24"/>
        <v>16.666666666666668</v>
      </c>
      <c r="K195" s="66">
        <f t="shared" si="21"/>
        <v>0</v>
      </c>
    </row>
    <row r="196" spans="1:11">
      <c r="A196" s="31" t="s">
        <v>489</v>
      </c>
      <c r="B196">
        <v>200</v>
      </c>
      <c r="C196">
        <v>0</v>
      </c>
      <c r="D196">
        <v>0</v>
      </c>
      <c r="E196">
        <v>10</v>
      </c>
      <c r="F196">
        <v>0</v>
      </c>
      <c r="H196" s="66">
        <f t="shared" si="19"/>
        <v>0</v>
      </c>
      <c r="I196" s="66">
        <f t="shared" si="20"/>
        <v>0</v>
      </c>
      <c r="J196" s="66">
        <f t="shared" si="24"/>
        <v>25</v>
      </c>
      <c r="K196" s="66">
        <f t="shared" si="21"/>
        <v>0</v>
      </c>
    </row>
    <row r="197" spans="1:11">
      <c r="A197" s="31" t="s">
        <v>490</v>
      </c>
      <c r="B197">
        <v>300</v>
      </c>
      <c r="C197">
        <v>0</v>
      </c>
      <c r="D197">
        <v>0</v>
      </c>
      <c r="E197">
        <v>15</v>
      </c>
      <c r="F197">
        <v>0</v>
      </c>
      <c r="H197" s="66">
        <f t="shared" si="19"/>
        <v>0</v>
      </c>
      <c r="I197" s="66">
        <f t="shared" si="20"/>
        <v>0</v>
      </c>
      <c r="J197" s="66">
        <f t="shared" si="24"/>
        <v>25</v>
      </c>
      <c r="K197" s="66">
        <f t="shared" si="21"/>
        <v>0</v>
      </c>
    </row>
    <row r="198" spans="1:11">
      <c r="A198" s="31" t="s">
        <v>491</v>
      </c>
      <c r="B198">
        <v>400</v>
      </c>
      <c r="C198">
        <v>0</v>
      </c>
      <c r="D198">
        <v>0</v>
      </c>
      <c r="E198">
        <v>20</v>
      </c>
      <c r="F198">
        <v>0</v>
      </c>
      <c r="H198" s="66">
        <f t="shared" ref="H198:H261" si="25">C198/B198*500</f>
        <v>0</v>
      </c>
      <c r="I198" s="66">
        <f t="shared" ref="I198:I261" si="26">D198/B198*500</f>
        <v>0</v>
      </c>
      <c r="J198" s="66">
        <f t="shared" si="24"/>
        <v>25</v>
      </c>
      <c r="K198" s="66">
        <f t="shared" ref="K198:K261" si="27">(F198*9)/B198*100</f>
        <v>0</v>
      </c>
    </row>
    <row r="199" spans="1:11">
      <c r="A199" s="31" t="s">
        <v>492</v>
      </c>
      <c r="B199">
        <v>160</v>
      </c>
      <c r="C199">
        <v>0</v>
      </c>
      <c r="D199">
        <v>0</v>
      </c>
      <c r="E199">
        <v>0</v>
      </c>
      <c r="F199">
        <v>0</v>
      </c>
      <c r="H199" s="66">
        <f t="shared" si="25"/>
        <v>0</v>
      </c>
      <c r="I199" s="66">
        <f t="shared" si="26"/>
        <v>0</v>
      </c>
      <c r="J199" s="66">
        <f t="shared" si="24"/>
        <v>0</v>
      </c>
      <c r="K199" s="66">
        <f t="shared" si="27"/>
        <v>0</v>
      </c>
    </row>
    <row r="200" spans="1:11">
      <c r="A200" s="31" t="s">
        <v>493</v>
      </c>
      <c r="B200">
        <v>210</v>
      </c>
      <c r="C200">
        <v>0</v>
      </c>
      <c r="D200">
        <v>0</v>
      </c>
      <c r="E200">
        <v>0</v>
      </c>
      <c r="F200">
        <v>0</v>
      </c>
      <c r="H200" s="66">
        <f t="shared" si="25"/>
        <v>0</v>
      </c>
      <c r="I200" s="66">
        <f t="shared" si="26"/>
        <v>0</v>
      </c>
      <c r="J200" s="66">
        <f t="shared" si="24"/>
        <v>0</v>
      </c>
      <c r="K200" s="66">
        <f t="shared" si="27"/>
        <v>0</v>
      </c>
    </row>
    <row r="201" spans="1:11">
      <c r="A201" s="31" t="s">
        <v>494</v>
      </c>
      <c r="B201">
        <v>310</v>
      </c>
      <c r="C201">
        <v>0</v>
      </c>
      <c r="D201">
        <v>0</v>
      </c>
      <c r="E201">
        <v>0</v>
      </c>
      <c r="F201">
        <v>0</v>
      </c>
      <c r="H201" s="66">
        <f t="shared" si="25"/>
        <v>0</v>
      </c>
      <c r="I201" s="66">
        <f t="shared" si="26"/>
        <v>0</v>
      </c>
      <c r="J201" s="66">
        <f t="shared" si="24"/>
        <v>0</v>
      </c>
      <c r="K201" s="66">
        <f t="shared" si="27"/>
        <v>0</v>
      </c>
    </row>
    <row r="202" spans="1:11">
      <c r="A202" s="31" t="s">
        <v>495</v>
      </c>
      <c r="B202">
        <v>410</v>
      </c>
      <c r="C202">
        <v>0</v>
      </c>
      <c r="D202">
        <v>0</v>
      </c>
      <c r="E202">
        <v>0</v>
      </c>
      <c r="F202">
        <v>0</v>
      </c>
      <c r="H202" s="66">
        <f t="shared" si="25"/>
        <v>0</v>
      </c>
      <c r="I202" s="66">
        <f t="shared" si="26"/>
        <v>0</v>
      </c>
      <c r="J202" s="66">
        <f t="shared" si="24"/>
        <v>0</v>
      </c>
      <c r="K202" s="66">
        <f t="shared" si="27"/>
        <v>0</v>
      </c>
    </row>
    <row r="203" spans="1:11">
      <c r="A203" s="31" t="s">
        <v>496</v>
      </c>
      <c r="B203">
        <v>150</v>
      </c>
      <c r="C203">
        <v>0</v>
      </c>
      <c r="D203">
        <v>0</v>
      </c>
      <c r="E203">
        <v>15</v>
      </c>
      <c r="F203">
        <v>0</v>
      </c>
      <c r="H203" s="66">
        <f t="shared" si="25"/>
        <v>0</v>
      </c>
      <c r="I203" s="66">
        <f t="shared" si="26"/>
        <v>0</v>
      </c>
      <c r="J203" s="66">
        <f t="shared" si="24"/>
        <v>50</v>
      </c>
      <c r="K203" s="66">
        <f t="shared" si="27"/>
        <v>0</v>
      </c>
    </row>
    <row r="204" spans="1:11">
      <c r="A204" s="31" t="s">
        <v>497</v>
      </c>
      <c r="B204">
        <v>200</v>
      </c>
      <c r="C204">
        <v>0</v>
      </c>
      <c r="D204">
        <v>0</v>
      </c>
      <c r="E204">
        <v>15</v>
      </c>
      <c r="F204">
        <v>0</v>
      </c>
      <c r="H204" s="66">
        <f t="shared" si="25"/>
        <v>0</v>
      </c>
      <c r="I204" s="66">
        <f t="shared" si="26"/>
        <v>0</v>
      </c>
      <c r="J204" s="66">
        <f t="shared" si="24"/>
        <v>37.5</v>
      </c>
      <c r="K204" s="66">
        <f t="shared" si="27"/>
        <v>0</v>
      </c>
    </row>
    <row r="205" spans="1:11">
      <c r="A205" s="31" t="s">
        <v>448</v>
      </c>
      <c r="B205">
        <v>300</v>
      </c>
      <c r="C205">
        <v>0</v>
      </c>
      <c r="D205">
        <v>0</v>
      </c>
      <c r="E205">
        <v>25</v>
      </c>
      <c r="F205">
        <v>0</v>
      </c>
      <c r="H205" s="66">
        <f t="shared" si="25"/>
        <v>0</v>
      </c>
      <c r="I205" s="66">
        <f t="shared" si="26"/>
        <v>0</v>
      </c>
      <c r="J205" s="66">
        <f t="shared" si="24"/>
        <v>41.666666666666664</v>
      </c>
      <c r="K205" s="66">
        <f t="shared" si="27"/>
        <v>0</v>
      </c>
    </row>
    <row r="206" spans="1:11">
      <c r="A206" s="31" t="s">
        <v>449</v>
      </c>
      <c r="B206">
        <v>400</v>
      </c>
      <c r="C206">
        <v>0</v>
      </c>
      <c r="D206">
        <v>0</v>
      </c>
      <c r="E206">
        <v>35</v>
      </c>
      <c r="F206">
        <v>0</v>
      </c>
      <c r="H206" s="66">
        <f t="shared" si="25"/>
        <v>0</v>
      </c>
      <c r="I206" s="66">
        <f t="shared" si="26"/>
        <v>0</v>
      </c>
      <c r="J206" s="66">
        <f t="shared" si="24"/>
        <v>43.75</v>
      </c>
      <c r="K206" s="66">
        <f t="shared" si="27"/>
        <v>0</v>
      </c>
    </row>
    <row r="207" spans="1:11">
      <c r="A207" s="31" t="s">
        <v>450</v>
      </c>
      <c r="B207">
        <v>5</v>
      </c>
      <c r="C207">
        <v>0</v>
      </c>
      <c r="D207">
        <v>0</v>
      </c>
      <c r="E207">
        <v>0</v>
      </c>
      <c r="F207">
        <v>0</v>
      </c>
      <c r="H207" s="66">
        <f t="shared" si="25"/>
        <v>0</v>
      </c>
      <c r="I207" s="66">
        <f t="shared" si="26"/>
        <v>0</v>
      </c>
      <c r="J207" s="66">
        <f t="shared" si="24"/>
        <v>0</v>
      </c>
      <c r="K207" s="66">
        <f t="shared" si="27"/>
        <v>0</v>
      </c>
    </row>
    <row r="208" spans="1:11">
      <c r="A208" s="31" t="s">
        <v>451</v>
      </c>
      <c r="B208">
        <v>10</v>
      </c>
      <c r="C208">
        <v>0</v>
      </c>
      <c r="D208">
        <v>0</v>
      </c>
      <c r="E208">
        <v>0</v>
      </c>
      <c r="F208">
        <v>0</v>
      </c>
      <c r="H208" s="66">
        <f t="shared" si="25"/>
        <v>0</v>
      </c>
      <c r="I208" s="66">
        <f t="shared" si="26"/>
        <v>0</v>
      </c>
      <c r="J208" s="66">
        <f t="shared" si="24"/>
        <v>0</v>
      </c>
      <c r="K208" s="66">
        <f t="shared" si="27"/>
        <v>0</v>
      </c>
    </row>
    <row r="209" spans="1:11">
      <c r="A209" s="31" t="s">
        <v>452</v>
      </c>
      <c r="B209">
        <v>10</v>
      </c>
      <c r="C209">
        <v>0</v>
      </c>
      <c r="D209">
        <v>0</v>
      </c>
      <c r="E209">
        <v>5</v>
      </c>
      <c r="F209">
        <v>0</v>
      </c>
      <c r="H209" s="66">
        <f t="shared" si="25"/>
        <v>0</v>
      </c>
      <c r="I209" s="66">
        <f t="shared" si="26"/>
        <v>0</v>
      </c>
      <c r="J209" s="66">
        <f t="shared" si="24"/>
        <v>250</v>
      </c>
      <c r="K209" s="66">
        <f t="shared" si="27"/>
        <v>0</v>
      </c>
    </row>
    <row r="210" spans="1:11">
      <c r="A210" s="31" t="s">
        <v>453</v>
      </c>
      <c r="B210">
        <v>15</v>
      </c>
      <c r="C210">
        <v>0</v>
      </c>
      <c r="D210">
        <v>0</v>
      </c>
      <c r="E210">
        <v>10</v>
      </c>
      <c r="F210">
        <v>0</v>
      </c>
      <c r="H210" s="66">
        <f t="shared" si="25"/>
        <v>0</v>
      </c>
      <c r="I210" s="66">
        <f t="shared" si="26"/>
        <v>0</v>
      </c>
      <c r="J210" s="66">
        <f t="shared" si="24"/>
        <v>333.33333333333331</v>
      </c>
      <c r="K210" s="66">
        <f t="shared" si="27"/>
        <v>0</v>
      </c>
    </row>
    <row r="211" spans="1:11">
      <c r="A211" s="31" t="s">
        <v>454</v>
      </c>
      <c r="B211">
        <v>180</v>
      </c>
      <c r="C211">
        <v>0</v>
      </c>
      <c r="D211">
        <v>0</v>
      </c>
      <c r="E211">
        <v>20</v>
      </c>
      <c r="F211">
        <v>0</v>
      </c>
      <c r="H211" s="66">
        <f t="shared" si="25"/>
        <v>0</v>
      </c>
      <c r="I211" s="66">
        <f t="shared" si="26"/>
        <v>0</v>
      </c>
      <c r="J211" s="66">
        <f t="shared" si="24"/>
        <v>55.55555555555555</v>
      </c>
      <c r="K211" s="66">
        <f t="shared" si="27"/>
        <v>0</v>
      </c>
    </row>
    <row r="212" spans="1:11">
      <c r="A212" s="31" t="s">
        <v>455</v>
      </c>
      <c r="B212">
        <v>240</v>
      </c>
      <c r="C212">
        <v>0</v>
      </c>
      <c r="D212">
        <v>0</v>
      </c>
      <c r="E212">
        <v>30</v>
      </c>
      <c r="F212">
        <v>0</v>
      </c>
      <c r="H212" s="66">
        <f t="shared" si="25"/>
        <v>0</v>
      </c>
      <c r="I212" s="66">
        <f t="shared" si="26"/>
        <v>0</v>
      </c>
      <c r="J212" s="66">
        <f t="shared" si="24"/>
        <v>62.5</v>
      </c>
      <c r="K212" s="66">
        <f t="shared" si="27"/>
        <v>0</v>
      </c>
    </row>
    <row r="213" spans="1:11">
      <c r="A213" s="31" t="s">
        <v>456</v>
      </c>
      <c r="B213">
        <v>360</v>
      </c>
      <c r="C213">
        <v>0</v>
      </c>
      <c r="D213">
        <v>0</v>
      </c>
      <c r="E213">
        <v>40</v>
      </c>
      <c r="F213">
        <v>0</v>
      </c>
      <c r="H213" s="66">
        <f t="shared" si="25"/>
        <v>0</v>
      </c>
      <c r="I213" s="66">
        <f t="shared" si="26"/>
        <v>0</v>
      </c>
      <c r="J213" s="66">
        <f t="shared" si="24"/>
        <v>55.55555555555555</v>
      </c>
      <c r="K213" s="66">
        <f t="shared" si="27"/>
        <v>0</v>
      </c>
    </row>
    <row r="214" spans="1:11">
      <c r="A214" s="31" t="s">
        <v>457</v>
      </c>
      <c r="B214">
        <v>470</v>
      </c>
      <c r="C214">
        <v>0</v>
      </c>
      <c r="D214">
        <v>0</v>
      </c>
      <c r="E214">
        <v>55</v>
      </c>
      <c r="F214">
        <v>0</v>
      </c>
      <c r="H214" s="66">
        <f t="shared" si="25"/>
        <v>0</v>
      </c>
      <c r="I214" s="66">
        <f t="shared" si="26"/>
        <v>0</v>
      </c>
      <c r="J214" s="66">
        <f t="shared" si="24"/>
        <v>58.51063829787234</v>
      </c>
      <c r="K214" s="66">
        <f t="shared" si="27"/>
        <v>0</v>
      </c>
    </row>
    <row r="215" spans="1:11">
      <c r="A215" s="31" t="s">
        <v>458</v>
      </c>
      <c r="B215">
        <v>90</v>
      </c>
      <c r="C215">
        <v>0</v>
      </c>
      <c r="D215">
        <v>0</v>
      </c>
      <c r="E215">
        <v>20</v>
      </c>
      <c r="F215">
        <v>0</v>
      </c>
      <c r="H215" s="66">
        <f t="shared" si="25"/>
        <v>0</v>
      </c>
      <c r="I215" s="66">
        <f t="shared" si="26"/>
        <v>0</v>
      </c>
      <c r="J215" s="66">
        <f t="shared" si="24"/>
        <v>111.1111111111111</v>
      </c>
      <c r="K215" s="66">
        <f t="shared" si="27"/>
        <v>0</v>
      </c>
    </row>
    <row r="216" spans="1:11">
      <c r="A216" s="31" t="s">
        <v>459</v>
      </c>
      <c r="B216">
        <v>120</v>
      </c>
      <c r="C216">
        <v>0</v>
      </c>
      <c r="D216">
        <v>0</v>
      </c>
      <c r="E216">
        <v>30</v>
      </c>
      <c r="F216">
        <v>0</v>
      </c>
      <c r="H216" s="66">
        <f t="shared" si="25"/>
        <v>0</v>
      </c>
      <c r="I216" s="66">
        <f t="shared" si="26"/>
        <v>0</v>
      </c>
      <c r="J216" s="66">
        <f t="shared" si="24"/>
        <v>125</v>
      </c>
      <c r="K216" s="66">
        <f t="shared" si="27"/>
        <v>0</v>
      </c>
    </row>
    <row r="217" spans="1:11">
      <c r="A217" s="31" t="s">
        <v>460</v>
      </c>
      <c r="B217">
        <v>180</v>
      </c>
      <c r="C217">
        <v>0</v>
      </c>
      <c r="D217">
        <v>0</v>
      </c>
      <c r="E217">
        <v>40</v>
      </c>
      <c r="F217">
        <v>0</v>
      </c>
      <c r="H217" s="66">
        <f t="shared" si="25"/>
        <v>0</v>
      </c>
      <c r="I217" s="66">
        <f t="shared" si="26"/>
        <v>0</v>
      </c>
      <c r="J217" s="66">
        <f t="shared" si="24"/>
        <v>111.1111111111111</v>
      </c>
      <c r="K217" s="66">
        <f t="shared" si="27"/>
        <v>0</v>
      </c>
    </row>
    <row r="218" spans="1:11">
      <c r="A218" s="31" t="s">
        <v>461</v>
      </c>
      <c r="B218">
        <v>240</v>
      </c>
      <c r="C218">
        <v>0</v>
      </c>
      <c r="D218">
        <v>0</v>
      </c>
      <c r="E218">
        <v>55</v>
      </c>
      <c r="F218">
        <v>0</v>
      </c>
      <c r="H218" s="66">
        <f t="shared" si="25"/>
        <v>0</v>
      </c>
      <c r="I218" s="66">
        <f t="shared" si="26"/>
        <v>0</v>
      </c>
      <c r="J218" s="66">
        <f t="shared" si="24"/>
        <v>114.58333333333333</v>
      </c>
      <c r="K218" s="66">
        <f t="shared" si="27"/>
        <v>0</v>
      </c>
    </row>
    <row r="219" spans="1:11">
      <c r="A219" s="31" t="s">
        <v>462</v>
      </c>
      <c r="B219">
        <v>0</v>
      </c>
      <c r="C219">
        <v>0</v>
      </c>
      <c r="D219">
        <v>0</v>
      </c>
      <c r="E219">
        <v>20</v>
      </c>
      <c r="F219">
        <v>0</v>
      </c>
      <c r="H219" s="66" t="e">
        <f t="shared" si="25"/>
        <v>#DIV/0!</v>
      </c>
      <c r="I219" s="66" t="e">
        <f t="shared" si="26"/>
        <v>#DIV/0!</v>
      </c>
      <c r="J219" s="66" t="e">
        <f t="shared" si="24"/>
        <v>#DIV/0!</v>
      </c>
      <c r="K219" s="66" t="e">
        <f t="shared" si="27"/>
        <v>#DIV/0!</v>
      </c>
    </row>
    <row r="220" spans="1:11">
      <c r="A220" s="31" t="s">
        <v>463</v>
      </c>
      <c r="B220">
        <v>0</v>
      </c>
      <c r="C220">
        <v>0</v>
      </c>
      <c r="D220">
        <v>0</v>
      </c>
      <c r="E220">
        <v>30</v>
      </c>
      <c r="F220">
        <v>0</v>
      </c>
      <c r="H220" s="66" t="e">
        <f t="shared" si="25"/>
        <v>#DIV/0!</v>
      </c>
      <c r="I220" s="66" t="e">
        <f t="shared" si="26"/>
        <v>#DIV/0!</v>
      </c>
      <c r="J220" s="66" t="e">
        <f t="shared" si="24"/>
        <v>#DIV/0!</v>
      </c>
      <c r="K220" s="66" t="e">
        <f t="shared" si="27"/>
        <v>#DIV/0!</v>
      </c>
    </row>
    <row r="221" spans="1:11">
      <c r="A221" s="31" t="s">
        <v>464</v>
      </c>
      <c r="B221">
        <v>0</v>
      </c>
      <c r="C221">
        <v>0</v>
      </c>
      <c r="D221">
        <v>0</v>
      </c>
      <c r="E221">
        <v>40</v>
      </c>
      <c r="F221">
        <v>0</v>
      </c>
      <c r="H221" s="66" t="e">
        <f t="shared" si="25"/>
        <v>#DIV/0!</v>
      </c>
      <c r="I221" s="66" t="e">
        <f t="shared" si="26"/>
        <v>#DIV/0!</v>
      </c>
      <c r="J221" s="66" t="e">
        <f t="shared" si="24"/>
        <v>#DIV/0!</v>
      </c>
      <c r="K221" s="66" t="e">
        <f t="shared" si="27"/>
        <v>#DIV/0!</v>
      </c>
    </row>
    <row r="222" spans="1:11">
      <c r="A222" s="31" t="s">
        <v>465</v>
      </c>
      <c r="B222">
        <v>0</v>
      </c>
      <c r="C222">
        <v>0</v>
      </c>
      <c r="D222">
        <v>0</v>
      </c>
      <c r="E222">
        <v>55</v>
      </c>
      <c r="F222">
        <v>0</v>
      </c>
      <c r="H222" s="66" t="e">
        <f t="shared" si="25"/>
        <v>#DIV/0!</v>
      </c>
      <c r="I222" s="66" t="e">
        <f t="shared" si="26"/>
        <v>#DIV/0!</v>
      </c>
      <c r="J222" s="66" t="e">
        <f t="shared" ref="J222:J253" si="28">E222/B222*500</f>
        <v>#DIV/0!</v>
      </c>
      <c r="K222" s="66" t="e">
        <f t="shared" si="27"/>
        <v>#DIV/0!</v>
      </c>
    </row>
    <row r="223" spans="1:11">
      <c r="A223" s="31" t="s">
        <v>466</v>
      </c>
      <c r="B223">
        <v>160</v>
      </c>
      <c r="C223">
        <v>0</v>
      </c>
      <c r="D223">
        <v>0</v>
      </c>
      <c r="E223">
        <v>15</v>
      </c>
      <c r="F223">
        <v>0</v>
      </c>
      <c r="H223" s="66">
        <f t="shared" si="25"/>
        <v>0</v>
      </c>
      <c r="I223" s="66">
        <f t="shared" si="26"/>
        <v>0</v>
      </c>
      <c r="J223" s="66">
        <f t="shared" si="28"/>
        <v>46.875</v>
      </c>
      <c r="K223" s="66">
        <f t="shared" si="27"/>
        <v>0</v>
      </c>
    </row>
    <row r="224" spans="1:11">
      <c r="A224" s="31" t="s">
        <v>467</v>
      </c>
      <c r="B224">
        <v>210</v>
      </c>
      <c r="C224">
        <v>0</v>
      </c>
      <c r="D224">
        <v>0</v>
      </c>
      <c r="E224">
        <v>20</v>
      </c>
      <c r="F224">
        <v>0</v>
      </c>
      <c r="H224" s="66">
        <f t="shared" si="25"/>
        <v>0</v>
      </c>
      <c r="I224" s="66">
        <f t="shared" si="26"/>
        <v>0</v>
      </c>
      <c r="J224" s="66">
        <f t="shared" si="28"/>
        <v>47.619047619047613</v>
      </c>
      <c r="K224" s="66">
        <f t="shared" si="27"/>
        <v>0</v>
      </c>
    </row>
    <row r="225" spans="1:11">
      <c r="A225" s="31" t="s">
        <v>468</v>
      </c>
      <c r="B225">
        <v>310</v>
      </c>
      <c r="C225">
        <v>0</v>
      </c>
      <c r="D225">
        <v>0</v>
      </c>
      <c r="E225">
        <v>30</v>
      </c>
      <c r="F225">
        <v>0</v>
      </c>
      <c r="H225" s="66">
        <f t="shared" si="25"/>
        <v>0</v>
      </c>
      <c r="I225" s="66">
        <f t="shared" si="26"/>
        <v>0</v>
      </c>
      <c r="J225" s="66">
        <f t="shared" si="28"/>
        <v>48.387096774193544</v>
      </c>
      <c r="K225" s="66">
        <f t="shared" si="27"/>
        <v>0</v>
      </c>
    </row>
    <row r="226" spans="1:11">
      <c r="A226" s="31" t="s">
        <v>425</v>
      </c>
      <c r="B226">
        <v>410</v>
      </c>
      <c r="C226">
        <v>0</v>
      </c>
      <c r="D226">
        <v>0</v>
      </c>
      <c r="E226">
        <v>35</v>
      </c>
      <c r="F226">
        <v>0</v>
      </c>
      <c r="H226" s="66">
        <f t="shared" si="25"/>
        <v>0</v>
      </c>
      <c r="I226" s="66">
        <f t="shared" si="26"/>
        <v>0</v>
      </c>
      <c r="J226" s="66">
        <f t="shared" si="28"/>
        <v>42.682926829268297</v>
      </c>
      <c r="K226" s="66">
        <f t="shared" si="27"/>
        <v>0</v>
      </c>
    </row>
    <row r="227" spans="1:11">
      <c r="A227" s="31" t="s">
        <v>426</v>
      </c>
      <c r="B227">
        <v>0</v>
      </c>
      <c r="C227">
        <v>0</v>
      </c>
      <c r="D227">
        <v>0</v>
      </c>
      <c r="E227">
        <v>0</v>
      </c>
      <c r="F227">
        <v>0</v>
      </c>
      <c r="H227" s="66" t="e">
        <f t="shared" si="25"/>
        <v>#DIV/0!</v>
      </c>
      <c r="I227" s="66" t="e">
        <f t="shared" si="26"/>
        <v>#DIV/0!</v>
      </c>
      <c r="J227" s="66" t="e">
        <f t="shared" si="28"/>
        <v>#DIV/0!</v>
      </c>
      <c r="K227" s="66" t="e">
        <f t="shared" si="27"/>
        <v>#DIV/0!</v>
      </c>
    </row>
    <row r="228" spans="1:11">
      <c r="A228" s="31" t="s">
        <v>427</v>
      </c>
      <c r="B228">
        <v>0</v>
      </c>
      <c r="C228">
        <v>0</v>
      </c>
      <c r="D228">
        <v>0</v>
      </c>
      <c r="E228">
        <v>0</v>
      </c>
      <c r="F228">
        <v>0</v>
      </c>
      <c r="H228" s="66" t="e">
        <f t="shared" si="25"/>
        <v>#DIV/0!</v>
      </c>
      <c r="I228" s="66" t="e">
        <f t="shared" si="26"/>
        <v>#DIV/0!</v>
      </c>
      <c r="J228" s="66" t="e">
        <f t="shared" si="28"/>
        <v>#DIV/0!</v>
      </c>
      <c r="K228" s="66" t="e">
        <f t="shared" si="27"/>
        <v>#DIV/0!</v>
      </c>
    </row>
    <row r="229" spans="1:11">
      <c r="A229" s="31" t="s">
        <v>428</v>
      </c>
      <c r="B229">
        <v>0</v>
      </c>
      <c r="C229">
        <v>0</v>
      </c>
      <c r="D229">
        <v>0</v>
      </c>
      <c r="E229">
        <v>0</v>
      </c>
      <c r="F229">
        <v>0</v>
      </c>
      <c r="H229" s="66" t="e">
        <f t="shared" si="25"/>
        <v>#DIV/0!</v>
      </c>
      <c r="I229" s="66" t="e">
        <f t="shared" si="26"/>
        <v>#DIV/0!</v>
      </c>
      <c r="J229" s="66" t="e">
        <f t="shared" si="28"/>
        <v>#DIV/0!</v>
      </c>
      <c r="K229" s="66" t="e">
        <f t="shared" si="27"/>
        <v>#DIV/0!</v>
      </c>
    </row>
    <row r="230" spans="1:11">
      <c r="A230" s="31" t="s">
        <v>429</v>
      </c>
      <c r="B230">
        <v>0</v>
      </c>
      <c r="C230">
        <v>0</v>
      </c>
      <c r="D230">
        <v>0</v>
      </c>
      <c r="E230">
        <v>0</v>
      </c>
      <c r="F230">
        <v>0</v>
      </c>
      <c r="H230" s="66" t="e">
        <f t="shared" si="25"/>
        <v>#DIV/0!</v>
      </c>
      <c r="I230" s="66" t="e">
        <f t="shared" si="26"/>
        <v>#DIV/0!</v>
      </c>
      <c r="J230" s="66" t="e">
        <f t="shared" si="28"/>
        <v>#DIV/0!</v>
      </c>
      <c r="K230" s="66" t="e">
        <f t="shared" si="27"/>
        <v>#DIV/0!</v>
      </c>
    </row>
    <row r="231" spans="1:11">
      <c r="A231" s="31" t="s">
        <v>430</v>
      </c>
      <c r="B231">
        <v>120</v>
      </c>
      <c r="C231">
        <v>0</v>
      </c>
      <c r="D231">
        <v>0</v>
      </c>
      <c r="E231">
        <v>0</v>
      </c>
      <c r="F231">
        <v>0</v>
      </c>
      <c r="H231" s="66">
        <f t="shared" si="25"/>
        <v>0</v>
      </c>
      <c r="I231" s="66">
        <f t="shared" si="26"/>
        <v>0</v>
      </c>
      <c r="J231" s="66">
        <f t="shared" si="28"/>
        <v>0</v>
      </c>
      <c r="K231" s="66">
        <f t="shared" si="27"/>
        <v>0</v>
      </c>
    </row>
    <row r="232" spans="1:11">
      <c r="A232" s="31" t="s">
        <v>431</v>
      </c>
      <c r="B232">
        <v>160</v>
      </c>
      <c r="C232">
        <v>0</v>
      </c>
      <c r="D232">
        <v>0</v>
      </c>
      <c r="E232">
        <v>0</v>
      </c>
      <c r="F232">
        <v>0</v>
      </c>
      <c r="H232" s="66">
        <f t="shared" si="25"/>
        <v>0</v>
      </c>
      <c r="I232" s="66">
        <f t="shared" si="26"/>
        <v>0</v>
      </c>
      <c r="J232" s="66">
        <f t="shared" si="28"/>
        <v>0</v>
      </c>
      <c r="K232" s="66">
        <f t="shared" si="27"/>
        <v>0</v>
      </c>
    </row>
    <row r="233" spans="1:11">
      <c r="A233" s="31" t="s">
        <v>432</v>
      </c>
      <c r="B233">
        <v>240</v>
      </c>
      <c r="C233">
        <v>0</v>
      </c>
      <c r="D233">
        <v>0</v>
      </c>
      <c r="E233">
        <v>0</v>
      </c>
      <c r="F233">
        <v>0</v>
      </c>
      <c r="H233" s="66">
        <f t="shared" si="25"/>
        <v>0</v>
      </c>
      <c r="I233" s="66">
        <f t="shared" si="26"/>
        <v>0</v>
      </c>
      <c r="J233" s="66">
        <f t="shared" si="28"/>
        <v>0</v>
      </c>
      <c r="K233" s="66">
        <f t="shared" si="27"/>
        <v>0</v>
      </c>
    </row>
    <row r="234" spans="1:11">
      <c r="A234" s="31" t="s">
        <v>433</v>
      </c>
      <c r="B234">
        <v>310</v>
      </c>
      <c r="C234">
        <v>0</v>
      </c>
      <c r="D234">
        <v>0</v>
      </c>
      <c r="E234">
        <v>0</v>
      </c>
      <c r="F234">
        <v>0</v>
      </c>
      <c r="H234" s="66">
        <f t="shared" si="25"/>
        <v>0</v>
      </c>
      <c r="I234" s="66">
        <f t="shared" si="26"/>
        <v>0</v>
      </c>
      <c r="J234" s="66">
        <f t="shared" si="28"/>
        <v>0</v>
      </c>
      <c r="K234" s="66">
        <f t="shared" si="27"/>
        <v>0</v>
      </c>
    </row>
    <row r="235" spans="1:11">
      <c r="A235" s="31" t="s">
        <v>434</v>
      </c>
      <c r="B235">
        <v>120</v>
      </c>
      <c r="C235">
        <v>0</v>
      </c>
      <c r="D235">
        <v>0</v>
      </c>
      <c r="E235">
        <v>0</v>
      </c>
      <c r="F235">
        <v>0</v>
      </c>
      <c r="H235" s="66">
        <f t="shared" si="25"/>
        <v>0</v>
      </c>
      <c r="I235" s="66">
        <f t="shared" si="26"/>
        <v>0</v>
      </c>
      <c r="J235" s="66">
        <f t="shared" si="28"/>
        <v>0</v>
      </c>
      <c r="K235" s="66">
        <f t="shared" si="27"/>
        <v>0</v>
      </c>
    </row>
    <row r="236" spans="1:11">
      <c r="A236" s="31" t="s">
        <v>435</v>
      </c>
      <c r="B236">
        <v>160</v>
      </c>
      <c r="C236">
        <v>0</v>
      </c>
      <c r="D236">
        <v>0</v>
      </c>
      <c r="E236">
        <v>0</v>
      </c>
      <c r="F236">
        <v>0</v>
      </c>
      <c r="H236" s="66">
        <f t="shared" si="25"/>
        <v>0</v>
      </c>
      <c r="I236" s="66">
        <f t="shared" si="26"/>
        <v>0</v>
      </c>
      <c r="J236" s="66">
        <f t="shared" si="28"/>
        <v>0</v>
      </c>
      <c r="K236" s="66">
        <f t="shared" si="27"/>
        <v>0</v>
      </c>
    </row>
    <row r="237" spans="1:11">
      <c r="A237" s="31" t="s">
        <v>436</v>
      </c>
      <c r="B237">
        <v>240</v>
      </c>
      <c r="C237">
        <v>0</v>
      </c>
      <c r="D237">
        <v>0</v>
      </c>
      <c r="E237">
        <v>0</v>
      </c>
      <c r="F237">
        <v>0</v>
      </c>
      <c r="H237" s="66">
        <f t="shared" si="25"/>
        <v>0</v>
      </c>
      <c r="I237" s="66">
        <f t="shared" si="26"/>
        <v>0</v>
      </c>
      <c r="J237" s="66">
        <f t="shared" si="28"/>
        <v>0</v>
      </c>
      <c r="K237" s="66">
        <f t="shared" si="27"/>
        <v>0</v>
      </c>
    </row>
    <row r="238" spans="1:11">
      <c r="A238" s="31" t="s">
        <v>437</v>
      </c>
      <c r="B238">
        <v>310</v>
      </c>
      <c r="C238">
        <v>0</v>
      </c>
      <c r="D238">
        <v>0</v>
      </c>
      <c r="E238">
        <v>0</v>
      </c>
      <c r="F238">
        <v>0</v>
      </c>
      <c r="H238" s="66">
        <f t="shared" si="25"/>
        <v>0</v>
      </c>
      <c r="I238" s="66">
        <f t="shared" si="26"/>
        <v>0</v>
      </c>
      <c r="J238" s="66">
        <f t="shared" si="28"/>
        <v>0</v>
      </c>
      <c r="K238" s="66">
        <f t="shared" si="27"/>
        <v>0</v>
      </c>
    </row>
    <row r="239" spans="1:11">
      <c r="A239" s="31" t="s">
        <v>438</v>
      </c>
      <c r="B239">
        <v>110</v>
      </c>
      <c r="C239">
        <v>0</v>
      </c>
      <c r="D239">
        <v>0</v>
      </c>
      <c r="E239">
        <v>10</v>
      </c>
      <c r="F239">
        <v>0</v>
      </c>
      <c r="H239" s="66">
        <f t="shared" si="25"/>
        <v>0</v>
      </c>
      <c r="I239" s="66">
        <f t="shared" si="26"/>
        <v>0</v>
      </c>
      <c r="J239" s="66">
        <f t="shared" si="28"/>
        <v>45.454545454545453</v>
      </c>
      <c r="K239" s="66">
        <f t="shared" si="27"/>
        <v>0</v>
      </c>
    </row>
    <row r="240" spans="1:11">
      <c r="A240" s="31" t="s">
        <v>439</v>
      </c>
      <c r="B240">
        <v>140</v>
      </c>
      <c r="C240">
        <v>0</v>
      </c>
      <c r="D240">
        <v>0</v>
      </c>
      <c r="E240">
        <v>10</v>
      </c>
      <c r="F240">
        <v>0</v>
      </c>
      <c r="H240" s="66">
        <f t="shared" si="25"/>
        <v>0</v>
      </c>
      <c r="I240" s="66">
        <f t="shared" si="26"/>
        <v>0</v>
      </c>
      <c r="J240" s="66">
        <f t="shared" si="28"/>
        <v>35.714285714285715</v>
      </c>
      <c r="K240" s="66">
        <f t="shared" si="27"/>
        <v>0</v>
      </c>
    </row>
    <row r="241" spans="1:11">
      <c r="A241" s="31" t="s">
        <v>440</v>
      </c>
      <c r="B241">
        <v>170</v>
      </c>
      <c r="C241">
        <v>0</v>
      </c>
      <c r="D241">
        <v>0</v>
      </c>
      <c r="E241">
        <v>15</v>
      </c>
      <c r="F241">
        <v>0</v>
      </c>
      <c r="H241" s="66">
        <f t="shared" si="25"/>
        <v>0</v>
      </c>
      <c r="I241" s="66">
        <f t="shared" si="26"/>
        <v>0</v>
      </c>
      <c r="J241" s="66">
        <f t="shared" si="28"/>
        <v>44.117647058823529</v>
      </c>
      <c r="K241" s="66">
        <f t="shared" si="27"/>
        <v>0</v>
      </c>
    </row>
    <row r="242" spans="1:11">
      <c r="A242" s="31" t="s">
        <v>441</v>
      </c>
      <c r="B242">
        <v>100</v>
      </c>
      <c r="C242">
        <v>0</v>
      </c>
      <c r="D242">
        <v>0</v>
      </c>
      <c r="E242">
        <v>15</v>
      </c>
      <c r="F242">
        <v>0</v>
      </c>
      <c r="H242" s="66">
        <f t="shared" si="25"/>
        <v>0</v>
      </c>
      <c r="I242" s="66">
        <f t="shared" si="26"/>
        <v>0</v>
      </c>
      <c r="J242" s="66">
        <f t="shared" si="28"/>
        <v>75</v>
      </c>
      <c r="K242" s="66">
        <f t="shared" si="27"/>
        <v>0</v>
      </c>
    </row>
    <row r="243" spans="1:11">
      <c r="A243" s="31" t="s">
        <v>442</v>
      </c>
      <c r="B243">
        <v>140</v>
      </c>
      <c r="C243">
        <v>0</v>
      </c>
      <c r="D243">
        <v>2</v>
      </c>
      <c r="E243">
        <v>20</v>
      </c>
      <c r="F243">
        <v>0</v>
      </c>
      <c r="H243" s="66">
        <f t="shared" si="25"/>
        <v>0</v>
      </c>
      <c r="I243" s="66">
        <f t="shared" si="26"/>
        <v>7.1428571428571423</v>
      </c>
      <c r="J243" s="66">
        <f t="shared" si="28"/>
        <v>71.428571428571431</v>
      </c>
      <c r="K243" s="66">
        <f t="shared" si="27"/>
        <v>0</v>
      </c>
    </row>
    <row r="244" spans="1:11">
      <c r="A244" s="31" t="s">
        <v>443</v>
      </c>
      <c r="B244">
        <v>0</v>
      </c>
      <c r="C244">
        <v>0</v>
      </c>
      <c r="D244">
        <v>0</v>
      </c>
      <c r="E244">
        <v>0</v>
      </c>
      <c r="F244">
        <v>0</v>
      </c>
      <c r="H244" s="66" t="e">
        <f t="shared" si="25"/>
        <v>#DIV/0!</v>
      </c>
      <c r="I244" s="66" t="e">
        <f t="shared" si="26"/>
        <v>#DIV/0!</v>
      </c>
      <c r="J244" s="66" t="e">
        <f t="shared" si="28"/>
        <v>#DIV/0!</v>
      </c>
      <c r="K244" s="66" t="e">
        <f t="shared" si="27"/>
        <v>#DIV/0!</v>
      </c>
    </row>
    <row r="245" spans="1:11">
      <c r="A245" s="31" t="s">
        <v>444</v>
      </c>
      <c r="B245">
        <v>0</v>
      </c>
      <c r="C245">
        <v>0</v>
      </c>
      <c r="D245">
        <v>0</v>
      </c>
      <c r="E245">
        <v>0</v>
      </c>
      <c r="F245">
        <v>0</v>
      </c>
      <c r="H245" s="66" t="e">
        <f t="shared" si="25"/>
        <v>#DIV/0!</v>
      </c>
      <c r="I245" s="66" t="e">
        <f t="shared" si="26"/>
        <v>#DIV/0!</v>
      </c>
      <c r="J245" s="66" t="e">
        <f t="shared" si="28"/>
        <v>#DIV/0!</v>
      </c>
      <c r="K245" s="66" t="e">
        <f t="shared" si="27"/>
        <v>#DIV/0!</v>
      </c>
    </row>
    <row r="246" spans="1:11">
      <c r="A246" s="31" t="s">
        <v>445</v>
      </c>
      <c r="B246">
        <v>0</v>
      </c>
      <c r="C246">
        <v>0</v>
      </c>
      <c r="D246">
        <v>0</v>
      </c>
      <c r="E246">
        <v>0</v>
      </c>
      <c r="F246">
        <v>0</v>
      </c>
      <c r="H246" s="66" t="e">
        <f t="shared" si="25"/>
        <v>#DIV/0!</v>
      </c>
      <c r="I246" s="66" t="e">
        <f t="shared" si="26"/>
        <v>#DIV/0!</v>
      </c>
      <c r="J246" s="66" t="e">
        <f t="shared" si="28"/>
        <v>#DIV/0!</v>
      </c>
      <c r="K246" s="66" t="e">
        <f t="shared" si="27"/>
        <v>#DIV/0!</v>
      </c>
    </row>
    <row r="247" spans="1:11">
      <c r="A247" s="31" t="s">
        <v>446</v>
      </c>
      <c r="B247">
        <v>0</v>
      </c>
      <c r="C247">
        <v>0</v>
      </c>
      <c r="D247">
        <v>0</v>
      </c>
      <c r="E247">
        <v>0</v>
      </c>
      <c r="F247">
        <v>0</v>
      </c>
      <c r="H247" s="66" t="e">
        <f t="shared" si="25"/>
        <v>#DIV/0!</v>
      </c>
      <c r="I247" s="66" t="e">
        <f t="shared" si="26"/>
        <v>#DIV/0!</v>
      </c>
      <c r="J247" s="66" t="e">
        <f t="shared" si="28"/>
        <v>#DIV/0!</v>
      </c>
      <c r="K247" s="66" t="e">
        <f t="shared" si="27"/>
        <v>#DIV/0!</v>
      </c>
    </row>
    <row r="248" spans="1:11">
      <c r="A248" s="31" t="s">
        <v>447</v>
      </c>
      <c r="B248">
        <v>80</v>
      </c>
      <c r="C248">
        <v>0</v>
      </c>
      <c r="D248">
        <v>2</v>
      </c>
      <c r="E248">
        <v>75</v>
      </c>
      <c r="F248">
        <v>1.5</v>
      </c>
      <c r="H248" s="66">
        <f t="shared" si="25"/>
        <v>0</v>
      </c>
      <c r="I248" s="66">
        <f t="shared" si="26"/>
        <v>12.5</v>
      </c>
      <c r="J248" s="66">
        <f t="shared" si="28"/>
        <v>468.75</v>
      </c>
      <c r="K248" s="66">
        <f t="shared" si="27"/>
        <v>16.875</v>
      </c>
    </row>
    <row r="249" spans="1:11">
      <c r="A249" s="31" t="s">
        <v>405</v>
      </c>
      <c r="B249">
        <v>110</v>
      </c>
      <c r="C249">
        <v>0</v>
      </c>
      <c r="D249">
        <v>3</v>
      </c>
      <c r="E249">
        <v>100</v>
      </c>
      <c r="F249">
        <v>2</v>
      </c>
      <c r="H249" s="66">
        <f t="shared" si="25"/>
        <v>0</v>
      </c>
      <c r="I249" s="66">
        <f t="shared" si="26"/>
        <v>13.636363636363635</v>
      </c>
      <c r="J249" s="66">
        <f t="shared" si="28"/>
        <v>454.5454545454545</v>
      </c>
      <c r="K249" s="66">
        <f t="shared" si="27"/>
        <v>16.363636363636363</v>
      </c>
    </row>
    <row r="250" spans="1:11">
      <c r="A250" s="31" t="s">
        <v>406</v>
      </c>
      <c r="B250">
        <v>140</v>
      </c>
      <c r="C250">
        <v>0</v>
      </c>
      <c r="D250">
        <v>4</v>
      </c>
      <c r="E250">
        <v>125</v>
      </c>
      <c r="F250">
        <v>2.5</v>
      </c>
      <c r="H250" s="66">
        <f t="shared" si="25"/>
        <v>0</v>
      </c>
      <c r="I250" s="66">
        <f t="shared" si="26"/>
        <v>14.285714285714285</v>
      </c>
      <c r="J250" s="66">
        <f t="shared" si="28"/>
        <v>446.42857142857144</v>
      </c>
      <c r="K250" s="66">
        <f t="shared" si="27"/>
        <v>16.071428571428573</v>
      </c>
    </row>
    <row r="251" spans="1:11">
      <c r="A251" s="31" t="s">
        <v>407</v>
      </c>
      <c r="B251">
        <v>180</v>
      </c>
      <c r="C251">
        <v>1</v>
      </c>
      <c r="D251">
        <v>2</v>
      </c>
      <c r="E251">
        <v>75</v>
      </c>
      <c r="F251">
        <v>1.5</v>
      </c>
      <c r="H251" s="66">
        <f t="shared" si="25"/>
        <v>2.7777777777777777</v>
      </c>
      <c r="I251" s="66">
        <f t="shared" si="26"/>
        <v>5.5555555555555554</v>
      </c>
      <c r="J251" s="66">
        <f t="shared" si="28"/>
        <v>208.33333333333334</v>
      </c>
      <c r="K251" s="66">
        <f t="shared" si="27"/>
        <v>7.5</v>
      </c>
    </row>
    <row r="252" spans="1:11">
      <c r="A252" s="31" t="s">
        <v>408</v>
      </c>
      <c r="B252">
        <v>260</v>
      </c>
      <c r="C252">
        <v>1</v>
      </c>
      <c r="D252">
        <v>3</v>
      </c>
      <c r="E252">
        <v>100</v>
      </c>
      <c r="F252">
        <v>2.5</v>
      </c>
      <c r="H252" s="66">
        <f t="shared" si="25"/>
        <v>1.9230769230769231</v>
      </c>
      <c r="I252" s="66">
        <f t="shared" si="26"/>
        <v>5.7692307692307692</v>
      </c>
      <c r="J252" s="66">
        <f t="shared" si="28"/>
        <v>192.30769230769232</v>
      </c>
      <c r="K252" s="66">
        <f t="shared" si="27"/>
        <v>8.6538461538461533</v>
      </c>
    </row>
    <row r="253" spans="1:11">
      <c r="A253" s="31" t="s">
        <v>409</v>
      </c>
      <c r="B253">
        <v>340</v>
      </c>
      <c r="C253">
        <v>2</v>
      </c>
      <c r="D253">
        <v>4</v>
      </c>
      <c r="E253">
        <v>125</v>
      </c>
      <c r="F253">
        <v>2</v>
      </c>
      <c r="H253" s="66">
        <f t="shared" si="25"/>
        <v>2.9411764705882351</v>
      </c>
      <c r="I253" s="66">
        <f t="shared" si="26"/>
        <v>5.8823529411764701</v>
      </c>
      <c r="J253" s="66">
        <f t="shared" si="28"/>
        <v>183.82352941176472</v>
      </c>
      <c r="K253" s="66">
        <f t="shared" si="27"/>
        <v>5.2941176470588234</v>
      </c>
    </row>
    <row r="254" spans="1:11">
      <c r="A254" s="31" t="s">
        <v>410</v>
      </c>
      <c r="B254">
        <v>160</v>
      </c>
      <c r="C254">
        <v>0</v>
      </c>
      <c r="D254">
        <v>2</v>
      </c>
      <c r="E254">
        <v>75</v>
      </c>
      <c r="F254">
        <v>1.5</v>
      </c>
      <c r="H254" s="66">
        <f t="shared" si="25"/>
        <v>0</v>
      </c>
      <c r="I254" s="66">
        <f t="shared" si="26"/>
        <v>6.25</v>
      </c>
      <c r="J254" s="66">
        <f t="shared" ref="J254:J263" si="29">E254/B254*500</f>
        <v>234.375</v>
      </c>
      <c r="K254" s="66">
        <f t="shared" si="27"/>
        <v>8.4375</v>
      </c>
    </row>
    <row r="255" spans="1:11">
      <c r="A255" s="31" t="s">
        <v>411</v>
      </c>
      <c r="B255">
        <v>230</v>
      </c>
      <c r="C255">
        <v>0</v>
      </c>
      <c r="D255">
        <v>3</v>
      </c>
      <c r="E255">
        <v>100</v>
      </c>
      <c r="F255">
        <v>2</v>
      </c>
      <c r="H255" s="66">
        <f t="shared" si="25"/>
        <v>0</v>
      </c>
      <c r="I255" s="66">
        <f t="shared" si="26"/>
        <v>6.5217391304347823</v>
      </c>
      <c r="J255" s="66">
        <f t="shared" si="29"/>
        <v>217.39130434782609</v>
      </c>
      <c r="K255" s="66">
        <f t="shared" si="27"/>
        <v>7.8260869565217401</v>
      </c>
    </row>
    <row r="256" spans="1:11">
      <c r="A256" s="31" t="s">
        <v>412</v>
      </c>
      <c r="B256">
        <v>300</v>
      </c>
      <c r="C256">
        <v>0</v>
      </c>
      <c r="D256">
        <v>4</v>
      </c>
      <c r="E256">
        <v>130</v>
      </c>
      <c r="F256">
        <v>2.5</v>
      </c>
      <c r="H256" s="66">
        <f t="shared" si="25"/>
        <v>0</v>
      </c>
      <c r="I256" s="66">
        <f t="shared" si="26"/>
        <v>6.666666666666667</v>
      </c>
      <c r="J256" s="66">
        <f t="shared" si="29"/>
        <v>216.66666666666669</v>
      </c>
      <c r="K256" s="66">
        <f t="shared" si="27"/>
        <v>7.5</v>
      </c>
    </row>
    <row r="257" spans="1:11">
      <c r="A257" s="31" t="s">
        <v>413</v>
      </c>
      <c r="B257">
        <v>410</v>
      </c>
      <c r="C257">
        <v>0</v>
      </c>
      <c r="D257">
        <v>3</v>
      </c>
      <c r="E257">
        <v>230</v>
      </c>
      <c r="F257">
        <v>11</v>
      </c>
      <c r="H257" s="66">
        <f t="shared" si="25"/>
        <v>0</v>
      </c>
      <c r="I257" s="66">
        <f t="shared" si="26"/>
        <v>3.6585365853658538</v>
      </c>
      <c r="J257" s="66">
        <f t="shared" si="29"/>
        <v>280.48780487804879</v>
      </c>
      <c r="K257" s="66">
        <f t="shared" si="27"/>
        <v>24.146341463414632</v>
      </c>
    </row>
    <row r="258" spans="1:11">
      <c r="A258" s="31" t="s">
        <v>414</v>
      </c>
      <c r="B258">
        <v>510</v>
      </c>
      <c r="C258">
        <v>0</v>
      </c>
      <c r="D258">
        <v>4</v>
      </c>
      <c r="E258">
        <v>300</v>
      </c>
      <c r="F258">
        <v>12</v>
      </c>
      <c r="H258" s="66">
        <f t="shared" si="25"/>
        <v>0</v>
      </c>
      <c r="I258" s="66">
        <f t="shared" si="26"/>
        <v>3.9215686274509802</v>
      </c>
      <c r="J258" s="66">
        <f t="shared" si="29"/>
        <v>294.11764705882354</v>
      </c>
      <c r="K258" s="66">
        <f t="shared" si="27"/>
        <v>21.176470588235293</v>
      </c>
    </row>
    <row r="259" spans="1:11">
      <c r="A259" s="31" t="s">
        <v>415</v>
      </c>
      <c r="B259">
        <v>600</v>
      </c>
      <c r="C259">
        <v>0</v>
      </c>
      <c r="D259">
        <v>5</v>
      </c>
      <c r="E259">
        <v>360</v>
      </c>
      <c r="F259">
        <v>14</v>
      </c>
      <c r="H259" s="66">
        <f t="shared" si="25"/>
        <v>0</v>
      </c>
      <c r="I259" s="66">
        <f t="shared" si="26"/>
        <v>4.166666666666667</v>
      </c>
      <c r="J259" s="66">
        <f t="shared" si="29"/>
        <v>300</v>
      </c>
      <c r="K259" s="66">
        <f t="shared" si="27"/>
        <v>21</v>
      </c>
    </row>
    <row r="260" spans="1:11">
      <c r="A260" s="31" t="s">
        <v>416</v>
      </c>
      <c r="B260">
        <v>410</v>
      </c>
      <c r="C260">
        <v>0</v>
      </c>
      <c r="D260">
        <v>3</v>
      </c>
      <c r="E260">
        <v>230</v>
      </c>
      <c r="F260">
        <v>11</v>
      </c>
      <c r="H260" s="66">
        <f t="shared" si="25"/>
        <v>0</v>
      </c>
      <c r="I260" s="66">
        <f t="shared" si="26"/>
        <v>3.6585365853658538</v>
      </c>
      <c r="J260" s="66">
        <f t="shared" si="29"/>
        <v>280.48780487804879</v>
      </c>
      <c r="K260" s="66">
        <f t="shared" si="27"/>
        <v>24.146341463414632</v>
      </c>
    </row>
    <row r="261" spans="1:11">
      <c r="A261" s="31" t="s">
        <v>417</v>
      </c>
      <c r="B261">
        <v>510</v>
      </c>
      <c r="C261">
        <v>0</v>
      </c>
      <c r="D261">
        <v>4</v>
      </c>
      <c r="E261">
        <v>300</v>
      </c>
      <c r="F261">
        <v>12</v>
      </c>
      <c r="H261" s="66">
        <f t="shared" si="25"/>
        <v>0</v>
      </c>
      <c r="I261" s="66">
        <f t="shared" si="26"/>
        <v>3.9215686274509802</v>
      </c>
      <c r="J261" s="66">
        <f t="shared" si="29"/>
        <v>294.11764705882354</v>
      </c>
      <c r="K261" s="66">
        <f t="shared" si="27"/>
        <v>21.176470588235293</v>
      </c>
    </row>
    <row r="262" spans="1:11">
      <c r="A262" s="31" t="s">
        <v>418</v>
      </c>
      <c r="B262">
        <v>600</v>
      </c>
      <c r="C262">
        <v>0</v>
      </c>
      <c r="D262">
        <v>5</v>
      </c>
      <c r="E262">
        <v>360</v>
      </c>
      <c r="F262">
        <v>13</v>
      </c>
      <c r="H262" s="66">
        <f t="shared" ref="H262:H272" si="30">C262/B262*500</f>
        <v>0</v>
      </c>
      <c r="I262" s="66">
        <f t="shared" ref="I262:I272" si="31">D262/B262*500</f>
        <v>4.166666666666667</v>
      </c>
      <c r="J262" s="66">
        <f t="shared" si="29"/>
        <v>300</v>
      </c>
      <c r="K262" s="66">
        <f t="shared" ref="K262:K272" si="32">(F262*9)/B262*100</f>
        <v>19.5</v>
      </c>
    </row>
    <row r="263" spans="1:11" ht="15" thickBot="1">
      <c r="A263" s="31" t="s">
        <v>419</v>
      </c>
      <c r="B263">
        <v>100</v>
      </c>
      <c r="C263">
        <v>0</v>
      </c>
      <c r="D263">
        <v>1</v>
      </c>
      <c r="E263">
        <v>30</v>
      </c>
      <c r="F263">
        <v>7</v>
      </c>
      <c r="H263" s="66">
        <f t="shared" si="30"/>
        <v>0</v>
      </c>
      <c r="I263" s="66">
        <f t="shared" si="31"/>
        <v>5</v>
      </c>
      <c r="J263" s="66">
        <f t="shared" si="29"/>
        <v>150</v>
      </c>
      <c r="K263" s="66">
        <f t="shared" si="32"/>
        <v>63</v>
      </c>
    </row>
    <row r="264" spans="1:11" ht="15" thickBot="1">
      <c r="A264" s="33" t="s">
        <v>420</v>
      </c>
      <c r="H264" s="66"/>
      <c r="I264" s="66"/>
      <c r="J264" s="66"/>
      <c r="K264" s="66"/>
    </row>
    <row r="265" spans="1:11">
      <c r="A265" s="32" t="s">
        <v>421</v>
      </c>
      <c r="B265">
        <v>770</v>
      </c>
      <c r="C265">
        <v>2</v>
      </c>
      <c r="D265">
        <v>39</v>
      </c>
      <c r="E265">
        <v>1820</v>
      </c>
      <c r="F265">
        <v>21</v>
      </c>
      <c r="H265" s="66">
        <f t="shared" si="30"/>
        <v>1.2987012987012987</v>
      </c>
      <c r="I265" s="66">
        <f t="shared" si="31"/>
        <v>25.324675324675326</v>
      </c>
      <c r="J265" s="66">
        <f t="shared" ref="J265:J272" si="33">E265/B265*500</f>
        <v>1181.818181818182</v>
      </c>
      <c r="K265" s="66">
        <f t="shared" si="32"/>
        <v>24.545454545454547</v>
      </c>
    </row>
    <row r="266" spans="1:11">
      <c r="A266" s="32" t="s">
        <v>422</v>
      </c>
      <c r="B266">
        <v>760</v>
      </c>
      <c r="C266">
        <v>2</v>
      </c>
      <c r="D266">
        <v>38</v>
      </c>
      <c r="E266">
        <v>1310</v>
      </c>
      <c r="F266">
        <v>20</v>
      </c>
      <c r="H266" s="66">
        <f t="shared" si="30"/>
        <v>1.3157894736842104</v>
      </c>
      <c r="I266" s="66">
        <f t="shared" si="31"/>
        <v>25</v>
      </c>
      <c r="J266" s="66">
        <f t="shared" si="33"/>
        <v>861.8421052631578</v>
      </c>
      <c r="K266" s="66">
        <f t="shared" si="32"/>
        <v>23.684210526315788</v>
      </c>
    </row>
    <row r="267" spans="1:11">
      <c r="A267" s="32" t="s">
        <v>423</v>
      </c>
      <c r="B267">
        <v>820</v>
      </c>
      <c r="C267">
        <v>2</v>
      </c>
      <c r="D267">
        <v>40</v>
      </c>
      <c r="E267">
        <v>1800</v>
      </c>
      <c r="F267">
        <v>22</v>
      </c>
      <c r="H267" s="66">
        <f t="shared" si="30"/>
        <v>1.2195121951219512</v>
      </c>
      <c r="I267" s="66">
        <f t="shared" si="31"/>
        <v>24.390243902439025</v>
      </c>
      <c r="J267" s="66">
        <f t="shared" si="33"/>
        <v>1097.5609756097563</v>
      </c>
      <c r="K267" s="66">
        <f t="shared" si="32"/>
        <v>24.146341463414632</v>
      </c>
    </row>
    <row r="268" spans="1:11">
      <c r="A268" s="32" t="s">
        <v>424</v>
      </c>
      <c r="B268">
        <v>500</v>
      </c>
      <c r="C268">
        <v>1</v>
      </c>
      <c r="D268">
        <v>18</v>
      </c>
      <c r="E268">
        <v>1040</v>
      </c>
      <c r="F268">
        <v>11</v>
      </c>
      <c r="H268" s="66">
        <f t="shared" si="30"/>
        <v>1</v>
      </c>
      <c r="I268" s="66">
        <f t="shared" si="31"/>
        <v>18</v>
      </c>
      <c r="J268" s="66">
        <f t="shared" si="33"/>
        <v>1040</v>
      </c>
      <c r="K268" s="66">
        <f t="shared" si="32"/>
        <v>19.8</v>
      </c>
    </row>
    <row r="269" spans="1:11">
      <c r="A269" s="32" t="s">
        <v>352</v>
      </c>
      <c r="B269">
        <v>420</v>
      </c>
      <c r="C269">
        <v>2</v>
      </c>
      <c r="D269">
        <v>15</v>
      </c>
      <c r="E269">
        <v>820</v>
      </c>
      <c r="F269">
        <v>9</v>
      </c>
      <c r="H269" s="66">
        <f t="shared" si="30"/>
        <v>2.3809523809523814</v>
      </c>
      <c r="I269" s="66">
        <f t="shared" si="31"/>
        <v>17.857142857142858</v>
      </c>
      <c r="J269" s="66">
        <f t="shared" si="33"/>
        <v>976.19047619047615</v>
      </c>
      <c r="K269" s="66">
        <f t="shared" si="32"/>
        <v>19.285714285714288</v>
      </c>
    </row>
    <row r="270" spans="1:11">
      <c r="A270" s="32" t="s">
        <v>353</v>
      </c>
      <c r="B270">
        <v>400</v>
      </c>
      <c r="C270">
        <v>2</v>
      </c>
      <c r="D270">
        <v>16</v>
      </c>
      <c r="E270">
        <v>720</v>
      </c>
      <c r="F270">
        <v>9</v>
      </c>
      <c r="H270" s="66">
        <f t="shared" si="30"/>
        <v>2.5</v>
      </c>
      <c r="I270" s="66">
        <f t="shared" si="31"/>
        <v>20</v>
      </c>
      <c r="J270" s="66">
        <f t="shared" si="33"/>
        <v>900</v>
      </c>
      <c r="K270" s="66">
        <f t="shared" si="32"/>
        <v>20.25</v>
      </c>
    </row>
    <row r="271" spans="1:11">
      <c r="A271" s="32" t="s">
        <v>354</v>
      </c>
      <c r="B271">
        <v>410</v>
      </c>
      <c r="C271">
        <v>1</v>
      </c>
      <c r="D271">
        <v>16</v>
      </c>
      <c r="E271">
        <v>850</v>
      </c>
      <c r="F271">
        <v>9</v>
      </c>
      <c r="H271" s="66">
        <f t="shared" si="30"/>
        <v>1.2195121951219512</v>
      </c>
      <c r="I271" s="66">
        <f t="shared" si="31"/>
        <v>19.512195121951219</v>
      </c>
      <c r="J271" s="66">
        <f t="shared" si="33"/>
        <v>1036.5853658536585</v>
      </c>
      <c r="K271" s="66">
        <f t="shared" si="32"/>
        <v>19.756097560975611</v>
      </c>
    </row>
    <row r="272" spans="1:11">
      <c r="A272" s="32" t="s">
        <v>355</v>
      </c>
      <c r="B272">
        <v>300</v>
      </c>
      <c r="C272">
        <v>2</v>
      </c>
      <c r="D272">
        <v>6</v>
      </c>
      <c r="E272">
        <v>280</v>
      </c>
      <c r="F272">
        <v>5</v>
      </c>
      <c r="H272" s="66">
        <f t="shared" si="30"/>
        <v>3.3333333333333335</v>
      </c>
      <c r="I272" s="66">
        <f t="shared" si="31"/>
        <v>10</v>
      </c>
      <c r="J272" s="66">
        <f t="shared" si="33"/>
        <v>466.66666666666669</v>
      </c>
      <c r="K272" s="66">
        <f t="shared" si="32"/>
        <v>15</v>
      </c>
    </row>
  </sheetData>
  <phoneticPr fontId="3" type="noConversion"/>
  <pageMargins left="0.75" right="0.75" top="1" bottom="1" header="0.5" footer="0.5"/>
  <pageSetup paperSize="0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CS219"/>
  <sheetViews>
    <sheetView workbookViewId="0">
      <selection activeCell="D53" sqref="D53"/>
    </sheetView>
  </sheetViews>
  <sheetFormatPr baseColWidth="10" defaultColWidth="10.83203125" defaultRowHeight="14" x14ac:dyDescent="0"/>
  <cols>
    <col min="1" max="1" width="40.1640625" style="16" customWidth="1"/>
    <col min="2" max="16384" width="10.83203125" style="16"/>
  </cols>
  <sheetData>
    <row r="1" spans="1:97">
      <c r="A1" s="15" t="s">
        <v>2034</v>
      </c>
      <c r="B1" s="16" t="s">
        <v>2035</v>
      </c>
    </row>
    <row r="2" spans="1:97" ht="15" thickBot="1">
      <c r="A2" s="15" t="s">
        <v>2036</v>
      </c>
      <c r="B2" s="17">
        <v>40982</v>
      </c>
    </row>
    <row r="3" spans="1:97" ht="15" thickBot="1">
      <c r="A3" s="18" t="s">
        <v>1907</v>
      </c>
      <c r="B3" s="19" t="s">
        <v>1908</v>
      </c>
      <c r="C3" s="19" t="s">
        <v>1909</v>
      </c>
      <c r="D3" s="19" t="s">
        <v>1910</v>
      </c>
      <c r="E3" s="19" t="s">
        <v>1911</v>
      </c>
      <c r="F3" s="19" t="s">
        <v>1912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97" ht="15" thickBot="1">
      <c r="A4" s="20" t="s">
        <v>1913</v>
      </c>
      <c r="B4" s="15"/>
      <c r="C4" s="15"/>
      <c r="D4" s="15"/>
      <c r="E4" s="15"/>
      <c r="F4" s="15"/>
      <c r="G4" s="15"/>
      <c r="H4" s="66"/>
      <c r="I4" s="66"/>
      <c r="J4" s="66"/>
      <c r="K4" s="66"/>
      <c r="L4" s="15"/>
      <c r="M4" s="15"/>
      <c r="N4" s="15"/>
      <c r="O4" s="15"/>
      <c r="P4" s="15"/>
      <c r="Q4" s="15"/>
      <c r="R4" s="15"/>
      <c r="S4" s="15"/>
      <c r="T4" s="15"/>
      <c r="U4" s="15"/>
      <c r="V4" s="15"/>
      <c r="W4" s="15"/>
      <c r="X4" s="15"/>
      <c r="Y4" s="15"/>
      <c r="Z4" s="15"/>
      <c r="AA4" s="15"/>
      <c r="AB4" s="15"/>
      <c r="AC4" s="15"/>
      <c r="AD4" s="15"/>
      <c r="AE4" s="15"/>
      <c r="AF4" s="15"/>
      <c r="AG4" s="15"/>
      <c r="AH4" s="15"/>
      <c r="AI4" s="15"/>
      <c r="AJ4" s="15"/>
      <c r="AK4" s="15"/>
      <c r="AL4" s="15"/>
      <c r="AM4" s="15"/>
      <c r="AN4" s="15"/>
      <c r="AO4" s="15"/>
      <c r="AP4" s="15"/>
      <c r="AQ4" s="15"/>
      <c r="AR4" s="15"/>
      <c r="AS4" s="15"/>
      <c r="AT4" s="15"/>
      <c r="AU4" s="15"/>
      <c r="AV4" s="15"/>
      <c r="AW4" s="15"/>
      <c r="AX4" s="15"/>
      <c r="AY4" s="15"/>
      <c r="AZ4" s="15"/>
      <c r="BA4" s="15"/>
      <c r="BB4" s="15"/>
      <c r="BC4" s="15"/>
      <c r="BD4" s="15"/>
      <c r="BE4" s="15"/>
      <c r="BF4" s="15"/>
      <c r="BG4" s="15"/>
      <c r="BH4" s="15"/>
      <c r="BI4" s="15"/>
      <c r="BJ4" s="15"/>
      <c r="BK4" s="15"/>
      <c r="BL4" s="15"/>
      <c r="BM4" s="15"/>
      <c r="BN4" s="15"/>
      <c r="BO4" s="15"/>
      <c r="BP4" s="15"/>
      <c r="BQ4" s="15"/>
      <c r="BR4" s="15"/>
      <c r="BS4" s="15"/>
      <c r="BT4" s="15"/>
      <c r="BU4" s="15"/>
      <c r="BV4" s="15"/>
      <c r="BW4" s="15"/>
      <c r="BX4" s="15"/>
      <c r="BY4" s="15"/>
      <c r="BZ4" s="15"/>
      <c r="CA4" s="15"/>
      <c r="CB4" s="15"/>
      <c r="CC4" s="15"/>
      <c r="CD4" s="15"/>
      <c r="CE4" s="15"/>
      <c r="CF4" s="15"/>
      <c r="CG4" s="15"/>
      <c r="CH4" s="15"/>
      <c r="CI4" s="15"/>
      <c r="CJ4" s="15"/>
      <c r="CK4" s="15"/>
      <c r="CL4" s="15"/>
      <c r="CM4" s="15"/>
      <c r="CN4" s="15"/>
      <c r="CO4" s="15"/>
      <c r="CP4" s="15"/>
      <c r="CQ4" s="15"/>
      <c r="CR4" s="15"/>
      <c r="CS4" s="15"/>
    </row>
    <row r="5" spans="1:97">
      <c r="A5" s="15" t="s">
        <v>1914</v>
      </c>
      <c r="B5" s="15">
        <v>120</v>
      </c>
      <c r="C5" s="15">
        <v>0</v>
      </c>
      <c r="D5" s="15">
        <v>11</v>
      </c>
      <c r="E5" s="15">
        <v>1.5</v>
      </c>
      <c r="F5" s="15">
        <v>380</v>
      </c>
      <c r="G5" s="15"/>
      <c r="H5" s="66">
        <f t="shared" ref="H5" si="0">C5/B5*500</f>
        <v>0</v>
      </c>
      <c r="I5" s="66">
        <f t="shared" ref="I5" si="1">D5/B5*500</f>
        <v>45.833333333333329</v>
      </c>
      <c r="J5" s="66">
        <f t="shared" ref="J5" si="2">F5/B5*500</f>
        <v>1583.3333333333333</v>
      </c>
      <c r="K5" s="66">
        <f t="shared" ref="K5" si="3">(E5*9)/B5*100</f>
        <v>11.25</v>
      </c>
      <c r="L5" s="15"/>
      <c r="M5" s="15"/>
      <c r="N5" s="15"/>
      <c r="O5" s="15"/>
      <c r="P5" s="15"/>
      <c r="Q5" s="15"/>
      <c r="R5" s="15"/>
      <c r="S5" s="15"/>
      <c r="T5" s="15"/>
      <c r="U5" s="15"/>
      <c r="V5" s="15"/>
      <c r="W5" s="15"/>
      <c r="X5" s="15"/>
      <c r="Y5" s="15"/>
      <c r="Z5" s="15"/>
      <c r="AA5" s="15"/>
      <c r="AB5" s="15"/>
      <c r="AC5" s="15"/>
      <c r="AD5" s="15"/>
      <c r="AE5" s="15"/>
      <c r="AF5" s="15"/>
      <c r="AG5" s="15"/>
      <c r="AH5" s="15"/>
      <c r="AI5" s="15"/>
      <c r="AJ5" s="15"/>
      <c r="AK5" s="15"/>
      <c r="AL5" s="15"/>
      <c r="AM5" s="15"/>
      <c r="AN5" s="15"/>
      <c r="AO5" s="15"/>
      <c r="AP5" s="15"/>
      <c r="AQ5" s="15"/>
      <c r="AR5" s="15"/>
      <c r="AS5" s="15"/>
      <c r="AT5" s="15"/>
      <c r="AU5" s="15"/>
      <c r="AV5" s="15"/>
      <c r="AW5" s="15"/>
      <c r="AX5" s="15"/>
      <c r="AY5" s="15"/>
      <c r="AZ5" s="15"/>
      <c r="BA5" s="15"/>
      <c r="BB5" s="15"/>
      <c r="BC5" s="15"/>
      <c r="BD5" s="15"/>
      <c r="BE5" s="15"/>
      <c r="BF5" s="15"/>
      <c r="BG5" s="15"/>
      <c r="BH5" s="15"/>
      <c r="BI5" s="15"/>
      <c r="BJ5" s="15"/>
      <c r="BK5" s="15"/>
      <c r="BL5" s="15"/>
      <c r="BM5" s="15"/>
      <c r="BN5" s="15"/>
      <c r="BO5" s="15"/>
      <c r="BP5" s="15"/>
      <c r="BQ5" s="15"/>
      <c r="BR5" s="15"/>
      <c r="BS5" s="15"/>
      <c r="BT5" s="15"/>
      <c r="BU5" s="15"/>
      <c r="BV5" s="15"/>
      <c r="BW5" s="15"/>
      <c r="BX5" s="15"/>
      <c r="BY5" s="15"/>
      <c r="BZ5" s="15"/>
      <c r="CA5" s="15"/>
      <c r="CB5" s="15"/>
      <c r="CC5" s="15"/>
      <c r="CD5" s="15"/>
      <c r="CE5" s="15"/>
      <c r="CF5" s="15"/>
      <c r="CG5" s="15"/>
      <c r="CH5" s="15"/>
      <c r="CI5" s="15"/>
      <c r="CJ5" s="15"/>
      <c r="CK5" s="15"/>
      <c r="CL5" s="15"/>
      <c r="CM5" s="15"/>
      <c r="CN5" s="15"/>
      <c r="CO5" s="15"/>
      <c r="CP5" s="15"/>
      <c r="CQ5" s="15"/>
      <c r="CR5" s="15"/>
      <c r="CS5" s="15"/>
    </row>
    <row r="6" spans="1:97">
      <c r="A6" s="15" t="s">
        <v>1915</v>
      </c>
      <c r="B6" s="15">
        <v>360</v>
      </c>
      <c r="C6" s="15">
        <v>0</v>
      </c>
      <c r="D6" s="15">
        <v>34</v>
      </c>
      <c r="E6" s="15">
        <v>5</v>
      </c>
      <c r="F6" s="15">
        <v>1080</v>
      </c>
      <c r="G6" s="15"/>
      <c r="H6" s="66">
        <f t="shared" ref="H6:H21" si="4">C6/B6*500</f>
        <v>0</v>
      </c>
      <c r="I6" s="66">
        <f t="shared" ref="I6:I21" si="5">D6/B6*500</f>
        <v>47.222222222222221</v>
      </c>
      <c r="J6" s="66">
        <f t="shared" ref="J6:J21" si="6">F6/B6*500</f>
        <v>1500</v>
      </c>
      <c r="K6" s="66">
        <f t="shared" ref="K6:K21" si="7">(E6*9)/B6*100</f>
        <v>12.5</v>
      </c>
      <c r="L6" s="15"/>
      <c r="M6" s="15"/>
      <c r="N6" s="15"/>
      <c r="O6" s="15"/>
      <c r="P6" s="15"/>
      <c r="Q6" s="15"/>
      <c r="R6" s="15"/>
      <c r="S6" s="15"/>
      <c r="T6" s="15"/>
      <c r="U6" s="15"/>
      <c r="V6" s="15"/>
      <c r="W6" s="15"/>
      <c r="X6" s="15"/>
      <c r="Y6" s="15"/>
      <c r="Z6" s="15"/>
      <c r="AA6" s="15"/>
      <c r="AB6" s="15"/>
      <c r="AC6" s="15"/>
      <c r="AD6" s="15"/>
      <c r="AE6" s="15"/>
      <c r="AF6" s="15"/>
      <c r="AG6" s="15"/>
      <c r="AH6" s="15"/>
      <c r="AI6" s="15"/>
      <c r="AJ6" s="15"/>
      <c r="AK6" s="15"/>
      <c r="AL6" s="15"/>
      <c r="AM6" s="15"/>
      <c r="AN6" s="15"/>
      <c r="AO6" s="15"/>
      <c r="AP6" s="15"/>
      <c r="AQ6" s="15"/>
      <c r="AR6" s="15"/>
      <c r="AS6" s="15"/>
      <c r="AT6" s="15"/>
      <c r="AU6" s="15"/>
      <c r="AV6" s="15"/>
      <c r="AW6" s="15"/>
      <c r="AX6" s="15"/>
      <c r="AY6" s="15"/>
      <c r="AZ6" s="15"/>
      <c r="BA6" s="15"/>
      <c r="BB6" s="15"/>
      <c r="BC6" s="15"/>
      <c r="BD6" s="15"/>
      <c r="BE6" s="15"/>
      <c r="BF6" s="15"/>
      <c r="BG6" s="15"/>
      <c r="BH6" s="15"/>
      <c r="BI6" s="15"/>
      <c r="BJ6" s="15"/>
      <c r="BK6" s="15"/>
      <c r="BL6" s="15"/>
      <c r="BM6" s="15"/>
      <c r="BN6" s="15"/>
      <c r="BO6" s="15"/>
      <c r="BP6" s="15"/>
      <c r="BQ6" s="15"/>
      <c r="BR6" s="15"/>
      <c r="BS6" s="15"/>
      <c r="BT6" s="15"/>
      <c r="BU6" s="15"/>
      <c r="BV6" s="15"/>
      <c r="BW6" s="15"/>
      <c r="BX6" s="15"/>
      <c r="BY6" s="15"/>
      <c r="BZ6" s="15"/>
      <c r="CA6" s="15"/>
      <c r="CB6" s="15"/>
      <c r="CC6" s="15"/>
      <c r="CD6" s="15"/>
      <c r="CE6" s="15"/>
      <c r="CF6" s="15"/>
      <c r="CG6" s="15"/>
      <c r="CH6" s="15"/>
      <c r="CI6" s="15"/>
      <c r="CJ6" s="15"/>
      <c r="CK6" s="15"/>
      <c r="CL6" s="15"/>
      <c r="CM6" s="15"/>
      <c r="CN6" s="15"/>
      <c r="CO6" s="15"/>
      <c r="CP6" s="15"/>
      <c r="CQ6" s="15"/>
      <c r="CR6" s="15"/>
      <c r="CS6" s="15"/>
    </row>
    <row r="7" spans="1:97">
      <c r="A7" s="15" t="s">
        <v>1916</v>
      </c>
      <c r="B7" s="15">
        <v>160</v>
      </c>
      <c r="C7" s="15">
        <v>0</v>
      </c>
      <c r="D7" s="15">
        <v>31</v>
      </c>
      <c r="E7" s="15">
        <v>1</v>
      </c>
      <c r="F7" s="15">
        <v>580</v>
      </c>
      <c r="G7" s="15"/>
      <c r="H7" s="66">
        <f t="shared" si="4"/>
        <v>0</v>
      </c>
      <c r="I7" s="66">
        <f t="shared" si="5"/>
        <v>96.875</v>
      </c>
      <c r="J7" s="66">
        <f t="shared" si="6"/>
        <v>1812.5</v>
      </c>
      <c r="K7" s="66">
        <f t="shared" si="7"/>
        <v>5.625</v>
      </c>
      <c r="L7" s="15"/>
      <c r="M7" s="15"/>
      <c r="N7" s="15"/>
      <c r="O7" s="15"/>
      <c r="P7" s="15"/>
      <c r="Q7" s="15"/>
      <c r="R7" s="15"/>
      <c r="S7" s="15"/>
      <c r="T7" s="15"/>
      <c r="U7" s="15"/>
      <c r="V7" s="15"/>
      <c r="W7" s="15"/>
      <c r="X7" s="15"/>
      <c r="Y7" s="15"/>
      <c r="Z7" s="15"/>
      <c r="AA7" s="15"/>
      <c r="AB7" s="15"/>
      <c r="AC7" s="15"/>
      <c r="AD7" s="15"/>
      <c r="AE7" s="15"/>
      <c r="AF7" s="15"/>
      <c r="AG7" s="15"/>
      <c r="AH7" s="15"/>
      <c r="AI7" s="15"/>
      <c r="AJ7" s="15"/>
      <c r="AK7" s="15"/>
      <c r="AL7" s="15"/>
      <c r="AM7" s="15"/>
      <c r="AN7" s="15"/>
      <c r="AO7" s="15"/>
      <c r="AP7" s="15"/>
      <c r="AQ7" s="15"/>
      <c r="AR7" s="15"/>
      <c r="AS7" s="15"/>
      <c r="AT7" s="15"/>
      <c r="AU7" s="15"/>
      <c r="AV7" s="15"/>
      <c r="AW7" s="15"/>
      <c r="AX7" s="15"/>
      <c r="AY7" s="15"/>
      <c r="AZ7" s="15"/>
      <c r="BA7" s="15"/>
      <c r="BB7" s="15"/>
      <c r="BC7" s="15"/>
      <c r="BD7" s="15"/>
      <c r="BE7" s="15"/>
      <c r="BF7" s="15"/>
      <c r="BG7" s="15"/>
      <c r="BH7" s="15"/>
      <c r="BI7" s="15"/>
      <c r="BJ7" s="15"/>
      <c r="BK7" s="15"/>
      <c r="BL7" s="15"/>
      <c r="BM7" s="15"/>
      <c r="BN7" s="15"/>
      <c r="BO7" s="15"/>
      <c r="BP7" s="15"/>
      <c r="BQ7" s="15"/>
      <c r="BR7" s="15"/>
      <c r="BS7" s="15"/>
      <c r="BT7" s="15"/>
      <c r="BU7" s="15"/>
      <c r="BV7" s="15"/>
      <c r="BW7" s="15"/>
      <c r="BX7" s="15"/>
      <c r="BY7" s="15"/>
      <c r="BZ7" s="15"/>
      <c r="CA7" s="15"/>
      <c r="CB7" s="15"/>
      <c r="CC7" s="15"/>
      <c r="CD7" s="15"/>
      <c r="CE7" s="15"/>
      <c r="CF7" s="15"/>
      <c r="CG7" s="15"/>
      <c r="CH7" s="15"/>
      <c r="CI7" s="15"/>
      <c r="CJ7" s="15"/>
      <c r="CK7" s="15"/>
      <c r="CL7" s="15"/>
      <c r="CM7" s="15"/>
      <c r="CN7" s="15"/>
      <c r="CO7" s="15"/>
      <c r="CP7" s="15"/>
      <c r="CQ7" s="15"/>
      <c r="CR7" s="15"/>
      <c r="CS7" s="15"/>
    </row>
    <row r="8" spans="1:97">
      <c r="A8" s="15" t="s">
        <v>1917</v>
      </c>
      <c r="B8" s="15">
        <v>120</v>
      </c>
      <c r="C8" s="15">
        <v>0</v>
      </c>
      <c r="D8" s="15">
        <v>11</v>
      </c>
      <c r="E8" s="15">
        <v>1.5</v>
      </c>
      <c r="F8" s="15">
        <v>310</v>
      </c>
      <c r="G8" s="15"/>
      <c r="H8" s="66">
        <f t="shared" si="4"/>
        <v>0</v>
      </c>
      <c r="I8" s="66">
        <f t="shared" si="5"/>
        <v>45.833333333333329</v>
      </c>
      <c r="J8" s="66">
        <f t="shared" si="6"/>
        <v>1291.6666666666667</v>
      </c>
      <c r="K8" s="66">
        <f t="shared" si="7"/>
        <v>11.25</v>
      </c>
      <c r="L8" s="15"/>
      <c r="M8" s="15"/>
      <c r="N8" s="15"/>
      <c r="O8" s="15"/>
      <c r="P8" s="15"/>
      <c r="Q8" s="15"/>
      <c r="R8" s="15"/>
      <c r="S8" s="15"/>
      <c r="T8" s="15"/>
      <c r="U8" s="15"/>
      <c r="V8" s="15"/>
      <c r="W8" s="15"/>
      <c r="X8" s="15"/>
      <c r="Y8" s="15"/>
      <c r="Z8" s="15"/>
      <c r="AA8" s="15"/>
      <c r="AB8" s="15"/>
      <c r="AC8" s="15"/>
      <c r="AD8" s="15"/>
      <c r="AE8" s="15"/>
      <c r="AF8" s="15"/>
      <c r="AG8" s="15"/>
      <c r="AH8" s="15"/>
      <c r="AI8" s="15"/>
      <c r="AJ8" s="15"/>
      <c r="AK8" s="15"/>
      <c r="AL8" s="15"/>
      <c r="AM8" s="15"/>
      <c r="AN8" s="15"/>
      <c r="AO8" s="15"/>
      <c r="AP8" s="15"/>
      <c r="AQ8" s="15"/>
      <c r="AR8" s="15"/>
      <c r="AS8" s="15"/>
      <c r="AT8" s="15"/>
      <c r="AU8" s="15"/>
      <c r="AV8" s="15"/>
      <c r="AW8" s="15"/>
      <c r="AX8" s="15"/>
      <c r="AY8" s="15"/>
      <c r="AZ8" s="15"/>
      <c r="BA8" s="15"/>
      <c r="BB8" s="15"/>
      <c r="BC8" s="15"/>
      <c r="BD8" s="15"/>
      <c r="BE8" s="15"/>
      <c r="BF8" s="15"/>
      <c r="BG8" s="15"/>
      <c r="BH8" s="15"/>
      <c r="BI8" s="15"/>
      <c r="BJ8" s="15"/>
      <c r="BK8" s="15"/>
      <c r="BL8" s="15"/>
      <c r="BM8" s="15"/>
      <c r="BN8" s="15"/>
      <c r="BO8" s="15"/>
      <c r="BP8" s="15"/>
      <c r="BQ8" s="15"/>
      <c r="BR8" s="15"/>
      <c r="BS8" s="15"/>
      <c r="BT8" s="15"/>
      <c r="BU8" s="15"/>
      <c r="BV8" s="15"/>
      <c r="BW8" s="15"/>
      <c r="BX8" s="15"/>
      <c r="BY8" s="15"/>
      <c r="BZ8" s="15"/>
      <c r="CA8" s="15"/>
      <c r="CB8" s="15"/>
      <c r="CC8" s="15"/>
      <c r="CD8" s="15"/>
      <c r="CE8" s="15"/>
      <c r="CF8" s="15"/>
      <c r="CG8" s="15"/>
      <c r="CH8" s="15"/>
      <c r="CI8" s="15"/>
      <c r="CJ8" s="15"/>
      <c r="CK8" s="15"/>
      <c r="CL8" s="15"/>
      <c r="CM8" s="15"/>
      <c r="CN8" s="15"/>
      <c r="CO8" s="15"/>
      <c r="CP8" s="15"/>
      <c r="CQ8" s="15"/>
      <c r="CR8" s="15"/>
      <c r="CS8" s="15"/>
    </row>
    <row r="9" spans="1:97">
      <c r="A9" s="15" t="s">
        <v>1918</v>
      </c>
      <c r="B9" s="15">
        <v>250</v>
      </c>
      <c r="C9" s="15">
        <v>0</v>
      </c>
      <c r="D9" s="15">
        <v>17</v>
      </c>
      <c r="E9" s="15">
        <v>4.5</v>
      </c>
      <c r="F9" s="15">
        <v>730</v>
      </c>
      <c r="G9" s="15"/>
      <c r="H9" s="66">
        <f t="shared" si="4"/>
        <v>0</v>
      </c>
      <c r="I9" s="66">
        <f t="shared" si="5"/>
        <v>34</v>
      </c>
      <c r="J9" s="66">
        <f t="shared" si="6"/>
        <v>1460</v>
      </c>
      <c r="K9" s="66">
        <f t="shared" si="7"/>
        <v>16.2</v>
      </c>
      <c r="L9" s="15"/>
      <c r="M9" s="15"/>
      <c r="N9" s="15"/>
      <c r="O9" s="15"/>
      <c r="P9" s="15"/>
      <c r="Q9" s="15"/>
      <c r="R9" s="15"/>
      <c r="S9" s="15"/>
      <c r="T9" s="15"/>
      <c r="U9" s="15"/>
      <c r="V9" s="15"/>
      <c r="W9" s="15"/>
      <c r="X9" s="15"/>
      <c r="Y9" s="15"/>
      <c r="Z9" s="15"/>
      <c r="AA9" s="15"/>
      <c r="AB9" s="15"/>
      <c r="AC9" s="15"/>
      <c r="AD9" s="15"/>
      <c r="AE9" s="15"/>
      <c r="AF9" s="15"/>
      <c r="AG9" s="15"/>
      <c r="AH9" s="15"/>
      <c r="AI9" s="15"/>
      <c r="AJ9" s="15"/>
      <c r="AK9" s="15"/>
      <c r="AL9" s="15"/>
      <c r="AM9" s="15"/>
      <c r="AN9" s="15"/>
      <c r="AO9" s="15"/>
      <c r="AP9" s="15"/>
      <c r="AQ9" s="15"/>
      <c r="AR9" s="15"/>
      <c r="AS9" s="15"/>
      <c r="AT9" s="15"/>
      <c r="AU9" s="15"/>
      <c r="AV9" s="15"/>
      <c r="AW9" s="15"/>
      <c r="AX9" s="15"/>
      <c r="AY9" s="15"/>
      <c r="AZ9" s="15"/>
      <c r="BA9" s="15"/>
      <c r="BB9" s="15"/>
      <c r="BC9" s="15"/>
      <c r="BD9" s="15"/>
      <c r="BE9" s="15"/>
      <c r="BF9" s="15"/>
      <c r="BG9" s="15"/>
      <c r="BH9" s="15"/>
      <c r="BI9" s="15"/>
      <c r="BJ9" s="15"/>
      <c r="BK9" s="15"/>
      <c r="BL9" s="15"/>
      <c r="BM9" s="15"/>
      <c r="BN9" s="15"/>
      <c r="BO9" s="15"/>
      <c r="BP9" s="15"/>
      <c r="BQ9" s="15"/>
      <c r="BR9" s="15"/>
      <c r="BS9" s="15"/>
      <c r="BT9" s="15"/>
      <c r="BU9" s="15"/>
      <c r="BV9" s="15"/>
      <c r="BW9" s="15"/>
      <c r="BX9" s="15"/>
      <c r="BY9" s="15"/>
      <c r="BZ9" s="15"/>
      <c r="CA9" s="15"/>
      <c r="CB9" s="15"/>
      <c r="CC9" s="15"/>
      <c r="CD9" s="15"/>
      <c r="CE9" s="15"/>
      <c r="CF9" s="15"/>
      <c r="CG9" s="15"/>
      <c r="CH9" s="15"/>
      <c r="CI9" s="15"/>
      <c r="CJ9" s="15"/>
      <c r="CK9" s="15"/>
      <c r="CL9" s="15"/>
      <c r="CM9" s="15"/>
      <c r="CN9" s="15"/>
      <c r="CO9" s="15"/>
      <c r="CP9" s="15"/>
      <c r="CQ9" s="15"/>
      <c r="CR9" s="15"/>
      <c r="CS9" s="15"/>
    </row>
    <row r="10" spans="1:97">
      <c r="A10" s="15" t="s">
        <v>1919</v>
      </c>
      <c r="B10" s="15">
        <v>190</v>
      </c>
      <c r="C10" s="15">
        <v>0</v>
      </c>
      <c r="D10" s="15">
        <v>12</v>
      </c>
      <c r="E10" s="15">
        <v>2.5</v>
      </c>
      <c r="F10" s="15">
        <v>410</v>
      </c>
      <c r="G10" s="15"/>
      <c r="H10" s="66">
        <f t="shared" si="4"/>
        <v>0</v>
      </c>
      <c r="I10" s="66">
        <f t="shared" si="5"/>
        <v>31.578947368421055</v>
      </c>
      <c r="J10" s="66">
        <f t="shared" si="6"/>
        <v>1078.9473684210527</v>
      </c>
      <c r="K10" s="66">
        <f t="shared" si="7"/>
        <v>11.842105263157894</v>
      </c>
      <c r="L10" s="15"/>
      <c r="M10" s="15"/>
      <c r="N10" s="15"/>
      <c r="O10" s="15"/>
      <c r="P10" s="15"/>
      <c r="Q10" s="15"/>
      <c r="R10" s="15"/>
      <c r="S10" s="15"/>
      <c r="T10" s="15"/>
      <c r="U10" s="15"/>
      <c r="V10" s="15"/>
      <c r="W10" s="15"/>
      <c r="X10" s="15"/>
      <c r="Y10" s="15"/>
      <c r="Z10" s="15"/>
      <c r="AA10" s="15"/>
      <c r="AB10" s="15"/>
      <c r="AC10" s="15"/>
      <c r="AD10" s="15"/>
      <c r="AE10" s="15"/>
      <c r="AF10" s="15"/>
      <c r="AG10" s="15"/>
      <c r="AH10" s="15"/>
      <c r="AI10" s="15"/>
      <c r="AJ10" s="15"/>
      <c r="AK10" s="15"/>
      <c r="AL10" s="15"/>
      <c r="AM10" s="15"/>
      <c r="AN10" s="15"/>
      <c r="AO10" s="15"/>
      <c r="AP10" s="15"/>
      <c r="AQ10" s="15"/>
      <c r="AR10" s="15"/>
      <c r="AS10" s="15"/>
      <c r="AT10" s="15"/>
      <c r="AU10" s="15"/>
      <c r="AV10" s="15"/>
      <c r="AW10" s="15"/>
      <c r="AX10" s="15"/>
      <c r="AY10" s="15"/>
      <c r="AZ10" s="15"/>
      <c r="BA10" s="15"/>
      <c r="BB10" s="15"/>
      <c r="BC10" s="15"/>
      <c r="BD10" s="15"/>
      <c r="BE10" s="15"/>
      <c r="BF10" s="15"/>
      <c r="BG10" s="15"/>
      <c r="BH10" s="15"/>
      <c r="BI10" s="15"/>
      <c r="BJ10" s="15"/>
      <c r="BK10" s="15"/>
      <c r="BL10" s="15"/>
      <c r="BM10" s="15"/>
      <c r="BN10" s="15"/>
      <c r="BO10" s="15"/>
      <c r="BP10" s="15"/>
      <c r="BQ10" s="15"/>
      <c r="BR10" s="15"/>
      <c r="BS10" s="15"/>
      <c r="BT10" s="15"/>
      <c r="BU10" s="15"/>
      <c r="BV10" s="15"/>
      <c r="BW10" s="15"/>
      <c r="BX10" s="15"/>
      <c r="BY10" s="15"/>
      <c r="BZ10" s="15"/>
      <c r="CA10" s="15"/>
      <c r="CB10" s="15"/>
      <c r="CC10" s="15"/>
      <c r="CD10" s="15"/>
      <c r="CE10" s="15"/>
      <c r="CF10" s="15"/>
      <c r="CG10" s="15"/>
      <c r="CH10" s="15"/>
      <c r="CI10" s="15"/>
      <c r="CJ10" s="15"/>
      <c r="CK10" s="15"/>
      <c r="CL10" s="15"/>
      <c r="CM10" s="15"/>
      <c r="CN10" s="15"/>
      <c r="CO10" s="15"/>
      <c r="CP10" s="15"/>
      <c r="CQ10" s="15"/>
      <c r="CR10" s="15"/>
      <c r="CS10" s="15"/>
    </row>
    <row r="11" spans="1:97">
      <c r="A11" s="15" t="s">
        <v>1920</v>
      </c>
      <c r="B11" s="15">
        <v>510</v>
      </c>
      <c r="C11" s="15">
        <v>0</v>
      </c>
      <c r="D11" s="15">
        <v>39</v>
      </c>
      <c r="E11" s="15">
        <v>7</v>
      </c>
      <c r="F11" s="15">
        <v>1010</v>
      </c>
      <c r="G11" s="15"/>
      <c r="H11" s="66">
        <f t="shared" si="4"/>
        <v>0</v>
      </c>
      <c r="I11" s="66">
        <f t="shared" si="5"/>
        <v>38.235294117647065</v>
      </c>
      <c r="J11" s="66">
        <f t="shared" si="6"/>
        <v>990.1960784313726</v>
      </c>
      <c r="K11" s="66">
        <f t="shared" si="7"/>
        <v>12.352941176470589</v>
      </c>
      <c r="L11" s="15"/>
      <c r="M11" s="15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15"/>
      <c r="AB11" s="15"/>
      <c r="AC11" s="15"/>
      <c r="AD11" s="15"/>
      <c r="AE11" s="15"/>
      <c r="AF11" s="15"/>
      <c r="AG11" s="15"/>
      <c r="AH11" s="15"/>
      <c r="AI11" s="15"/>
      <c r="AJ11" s="15"/>
      <c r="AK11" s="15"/>
      <c r="AL11" s="15"/>
      <c r="AM11" s="15"/>
      <c r="AN11" s="15"/>
      <c r="AO11" s="15"/>
      <c r="AP11" s="15"/>
      <c r="AQ11" s="15"/>
      <c r="AR11" s="15"/>
      <c r="AS11" s="15"/>
      <c r="AT11" s="15"/>
      <c r="AU11" s="15"/>
      <c r="AV11" s="15"/>
      <c r="AW11" s="15"/>
      <c r="AX11" s="15"/>
      <c r="AY11" s="15"/>
      <c r="AZ11" s="15"/>
      <c r="BA11" s="15"/>
      <c r="BB11" s="15"/>
      <c r="BC11" s="15"/>
      <c r="BD11" s="15"/>
      <c r="BE11" s="15"/>
      <c r="BF11" s="15"/>
      <c r="BG11" s="15"/>
      <c r="BH11" s="15"/>
      <c r="BI11" s="15"/>
      <c r="BJ11" s="15"/>
      <c r="BK11" s="15"/>
      <c r="BL11" s="15"/>
      <c r="BM11" s="15"/>
      <c r="BN11" s="15"/>
      <c r="BO11" s="15"/>
      <c r="BP11" s="15"/>
      <c r="BQ11" s="15"/>
      <c r="BR11" s="15"/>
      <c r="BS11" s="15"/>
      <c r="BT11" s="15"/>
      <c r="BU11" s="15"/>
      <c r="BV11" s="15"/>
      <c r="BW11" s="15"/>
      <c r="BX11" s="15"/>
      <c r="BY11" s="15"/>
      <c r="BZ11" s="15"/>
      <c r="CA11" s="15"/>
      <c r="CB11" s="15"/>
      <c r="CC11" s="15"/>
      <c r="CD11" s="15"/>
      <c r="CE11" s="15"/>
      <c r="CF11" s="15"/>
      <c r="CG11" s="15"/>
      <c r="CH11" s="15"/>
      <c r="CI11" s="15"/>
      <c r="CJ11" s="15"/>
      <c r="CK11" s="15"/>
      <c r="CL11" s="15"/>
      <c r="CM11" s="15"/>
      <c r="CN11" s="15"/>
      <c r="CO11" s="15"/>
      <c r="CP11" s="15"/>
      <c r="CQ11" s="15"/>
      <c r="CR11" s="15"/>
      <c r="CS11" s="15"/>
    </row>
    <row r="12" spans="1:97">
      <c r="A12" s="15" t="s">
        <v>1921</v>
      </c>
      <c r="B12" s="15">
        <v>150</v>
      </c>
      <c r="C12" s="15">
        <v>0</v>
      </c>
      <c r="D12" s="15">
        <v>12</v>
      </c>
      <c r="E12" s="15">
        <v>2</v>
      </c>
      <c r="F12" s="15">
        <v>360</v>
      </c>
      <c r="G12" s="15"/>
      <c r="H12" s="66">
        <f t="shared" si="4"/>
        <v>0</v>
      </c>
      <c r="I12" s="66">
        <f t="shared" si="5"/>
        <v>40</v>
      </c>
      <c r="J12" s="66">
        <f t="shared" si="6"/>
        <v>1200</v>
      </c>
      <c r="K12" s="66">
        <f t="shared" si="7"/>
        <v>12</v>
      </c>
      <c r="L12" s="15"/>
      <c r="M12" s="15"/>
      <c r="N12" s="15"/>
      <c r="O12" s="15"/>
      <c r="P12" s="15"/>
      <c r="Q12" s="15"/>
      <c r="R12" s="15"/>
      <c r="S12" s="15"/>
      <c r="T12" s="15"/>
      <c r="U12" s="15"/>
      <c r="V12" s="15"/>
      <c r="W12" s="15"/>
      <c r="X12" s="15"/>
      <c r="Y12" s="15"/>
      <c r="Z12" s="15"/>
      <c r="AA12" s="15"/>
      <c r="AB12" s="15"/>
      <c r="AC12" s="15"/>
      <c r="AD12" s="15"/>
      <c r="AE12" s="15"/>
      <c r="AF12" s="15"/>
      <c r="AG12" s="15"/>
      <c r="AH12" s="15"/>
      <c r="AI12" s="15"/>
      <c r="AJ12" s="15"/>
      <c r="AK12" s="15"/>
      <c r="AL12" s="15"/>
      <c r="AM12" s="15"/>
      <c r="AN12" s="15"/>
      <c r="AO12" s="15"/>
      <c r="AP12" s="15"/>
      <c r="AQ12" s="15"/>
      <c r="AR12" s="15"/>
      <c r="AS12" s="15"/>
      <c r="AT12" s="15"/>
      <c r="AU12" s="15"/>
      <c r="AV12" s="15"/>
      <c r="AW12" s="15"/>
      <c r="AX12" s="15"/>
      <c r="AY12" s="15"/>
      <c r="AZ12" s="15"/>
      <c r="BA12" s="15"/>
      <c r="BB12" s="15"/>
      <c r="BC12" s="15"/>
      <c r="BD12" s="15"/>
      <c r="BE12" s="15"/>
      <c r="BF12" s="15"/>
      <c r="BG12" s="15"/>
      <c r="BH12" s="15"/>
      <c r="BI12" s="15"/>
      <c r="BJ12" s="15"/>
      <c r="BK12" s="15"/>
      <c r="BL12" s="15"/>
      <c r="BM12" s="15"/>
      <c r="BN12" s="15"/>
      <c r="BO12" s="15"/>
      <c r="BP12" s="15"/>
      <c r="BQ12" s="15"/>
      <c r="BR12" s="15"/>
      <c r="BS12" s="15"/>
      <c r="BT12" s="15"/>
      <c r="BU12" s="15"/>
      <c r="BV12" s="15"/>
      <c r="BW12" s="15"/>
      <c r="BX12" s="15"/>
      <c r="BY12" s="15"/>
      <c r="BZ12" s="15"/>
      <c r="CA12" s="15"/>
      <c r="CB12" s="15"/>
      <c r="CC12" s="15"/>
      <c r="CD12" s="15"/>
      <c r="CE12" s="15"/>
      <c r="CF12" s="15"/>
      <c r="CG12" s="15"/>
      <c r="CH12" s="15"/>
      <c r="CI12" s="15"/>
      <c r="CJ12" s="15"/>
      <c r="CK12" s="15"/>
      <c r="CL12" s="15"/>
      <c r="CM12" s="15"/>
      <c r="CN12" s="15"/>
      <c r="CO12" s="15"/>
      <c r="CP12" s="15"/>
      <c r="CQ12" s="15"/>
      <c r="CR12" s="15"/>
      <c r="CS12" s="15"/>
    </row>
    <row r="13" spans="1:97">
      <c r="A13" s="15" t="s">
        <v>1922</v>
      </c>
      <c r="B13" s="15">
        <v>340</v>
      </c>
      <c r="C13" s="15">
        <v>0</v>
      </c>
      <c r="D13" s="15">
        <v>20</v>
      </c>
      <c r="E13" s="15">
        <v>5</v>
      </c>
      <c r="F13" s="15">
        <v>780</v>
      </c>
      <c r="G13" s="15"/>
      <c r="H13" s="66">
        <f t="shared" si="4"/>
        <v>0</v>
      </c>
      <c r="I13" s="66">
        <f t="shared" si="5"/>
        <v>29.411764705882351</v>
      </c>
      <c r="J13" s="66">
        <f t="shared" si="6"/>
        <v>1147.0588235294117</v>
      </c>
      <c r="K13" s="66">
        <f t="shared" si="7"/>
        <v>13.23529411764706</v>
      </c>
      <c r="L13" s="15"/>
      <c r="M13" s="15"/>
      <c r="N13" s="15"/>
      <c r="O13" s="15"/>
      <c r="P13" s="15"/>
      <c r="Q13" s="15"/>
      <c r="R13" s="15"/>
      <c r="S13" s="15"/>
      <c r="T13" s="15"/>
      <c r="U13" s="15"/>
      <c r="V13" s="15"/>
      <c r="W13" s="15"/>
      <c r="X13" s="15"/>
      <c r="Y13" s="15"/>
      <c r="Z13" s="15"/>
      <c r="AA13" s="15"/>
      <c r="AB13" s="15"/>
      <c r="AC13" s="15"/>
      <c r="AD13" s="15"/>
      <c r="AE13" s="15"/>
      <c r="AF13" s="15"/>
      <c r="AG13" s="15"/>
      <c r="AH13" s="15"/>
      <c r="AI13" s="15"/>
      <c r="AJ13" s="15"/>
      <c r="AK13" s="15"/>
      <c r="AL13" s="15"/>
      <c r="AM13" s="15"/>
      <c r="AN13" s="15"/>
      <c r="AO13" s="15"/>
      <c r="AP13" s="15"/>
      <c r="AQ13" s="15"/>
      <c r="AR13" s="15"/>
      <c r="AS13" s="15"/>
      <c r="AT13" s="15"/>
      <c r="AU13" s="15"/>
      <c r="AV13" s="15"/>
      <c r="AW13" s="15"/>
      <c r="AX13" s="15"/>
      <c r="AY13" s="15"/>
      <c r="AZ13" s="15"/>
      <c r="BA13" s="15"/>
      <c r="BB13" s="15"/>
      <c r="BC13" s="15"/>
      <c r="BD13" s="15"/>
      <c r="BE13" s="15"/>
      <c r="BF13" s="15"/>
      <c r="BG13" s="15"/>
      <c r="BH13" s="15"/>
      <c r="BI13" s="15"/>
      <c r="BJ13" s="15"/>
      <c r="BK13" s="15"/>
      <c r="BL13" s="15"/>
      <c r="BM13" s="15"/>
      <c r="BN13" s="15"/>
      <c r="BO13" s="15"/>
      <c r="BP13" s="15"/>
      <c r="BQ13" s="15"/>
      <c r="BR13" s="15"/>
      <c r="BS13" s="15"/>
      <c r="BT13" s="15"/>
      <c r="BU13" s="15"/>
      <c r="BV13" s="15"/>
      <c r="BW13" s="15"/>
      <c r="BX13" s="15"/>
      <c r="BY13" s="15"/>
      <c r="BZ13" s="15"/>
      <c r="CA13" s="15"/>
      <c r="CB13" s="15"/>
      <c r="CC13" s="15"/>
      <c r="CD13" s="15"/>
      <c r="CE13" s="15"/>
      <c r="CF13" s="15"/>
      <c r="CG13" s="15"/>
      <c r="CH13" s="15"/>
      <c r="CI13" s="15"/>
      <c r="CJ13" s="15"/>
      <c r="CK13" s="15"/>
      <c r="CL13" s="15"/>
      <c r="CM13" s="15"/>
      <c r="CN13" s="15"/>
      <c r="CO13" s="15"/>
      <c r="CP13" s="15"/>
      <c r="CQ13" s="15"/>
      <c r="CR13" s="15"/>
      <c r="CS13" s="15"/>
    </row>
    <row r="14" spans="1:97">
      <c r="A14" s="15" t="s">
        <v>1923</v>
      </c>
      <c r="B14" s="15">
        <v>170</v>
      </c>
      <c r="C14" s="15">
        <v>0</v>
      </c>
      <c r="D14" s="15">
        <v>11</v>
      </c>
      <c r="E14" s="15">
        <v>2.5</v>
      </c>
      <c r="F14" s="15">
        <v>470</v>
      </c>
      <c r="G14" s="15"/>
      <c r="H14" s="66">
        <f t="shared" si="4"/>
        <v>0</v>
      </c>
      <c r="I14" s="66">
        <f t="shared" si="5"/>
        <v>32.352941176470594</v>
      </c>
      <c r="J14" s="66">
        <f t="shared" si="6"/>
        <v>1382.3529411764705</v>
      </c>
      <c r="K14" s="66">
        <f t="shared" si="7"/>
        <v>13.23529411764706</v>
      </c>
      <c r="L14" s="15"/>
      <c r="M14" s="15"/>
      <c r="N14" s="15"/>
      <c r="O14" s="15"/>
      <c r="P14" s="15"/>
      <c r="Q14" s="15"/>
      <c r="R14" s="15"/>
      <c r="S14" s="15"/>
      <c r="T14" s="15"/>
      <c r="U14" s="15"/>
      <c r="V14" s="15"/>
      <c r="W14" s="15"/>
      <c r="X14" s="15"/>
      <c r="Y14" s="15"/>
      <c r="Z14" s="15"/>
      <c r="AA14" s="15"/>
      <c r="AB14" s="15"/>
      <c r="AC14" s="15"/>
      <c r="AD14" s="15"/>
      <c r="AE14" s="15"/>
      <c r="AF14" s="15"/>
      <c r="AG14" s="15"/>
      <c r="AH14" s="15"/>
      <c r="AI14" s="15"/>
      <c r="AJ14" s="15"/>
      <c r="AK14" s="15"/>
      <c r="AL14" s="15"/>
      <c r="AM14" s="15"/>
      <c r="AN14" s="15"/>
      <c r="AO14" s="15"/>
      <c r="AP14" s="15"/>
      <c r="AQ14" s="15"/>
      <c r="AR14" s="15"/>
      <c r="AS14" s="15"/>
      <c r="AT14" s="15"/>
      <c r="AU14" s="15"/>
      <c r="AV14" s="15"/>
      <c r="AW14" s="15"/>
      <c r="AX14" s="15"/>
      <c r="AY14" s="15"/>
      <c r="AZ14" s="15"/>
      <c r="BA14" s="15"/>
      <c r="BB14" s="15"/>
      <c r="BC14" s="15"/>
      <c r="BD14" s="15"/>
      <c r="BE14" s="15"/>
      <c r="BF14" s="15"/>
      <c r="BG14" s="15"/>
      <c r="BH14" s="15"/>
      <c r="BI14" s="15"/>
      <c r="BJ14" s="15"/>
      <c r="BK14" s="15"/>
      <c r="BL14" s="15"/>
      <c r="BM14" s="15"/>
      <c r="BN14" s="15"/>
      <c r="BO14" s="15"/>
      <c r="BP14" s="15"/>
      <c r="BQ14" s="15"/>
      <c r="BR14" s="15"/>
      <c r="BS14" s="15"/>
      <c r="BT14" s="15"/>
      <c r="BU14" s="15"/>
      <c r="BV14" s="15"/>
      <c r="BW14" s="15"/>
      <c r="BX14" s="15"/>
      <c r="BY14" s="15"/>
      <c r="BZ14" s="15"/>
      <c r="CA14" s="15"/>
      <c r="CB14" s="15"/>
      <c r="CC14" s="15"/>
      <c r="CD14" s="15"/>
      <c r="CE14" s="15"/>
      <c r="CF14" s="15"/>
      <c r="CG14" s="15"/>
      <c r="CH14" s="15"/>
      <c r="CI14" s="15"/>
      <c r="CJ14" s="15"/>
      <c r="CK14" s="15"/>
      <c r="CL14" s="15"/>
      <c r="CM14" s="15"/>
      <c r="CN14" s="15"/>
      <c r="CO14" s="15"/>
      <c r="CP14" s="15"/>
      <c r="CQ14" s="15"/>
      <c r="CR14" s="15"/>
      <c r="CS14" s="15"/>
    </row>
    <row r="15" spans="1:97">
      <c r="A15" s="15" t="s">
        <v>1924</v>
      </c>
      <c r="B15" s="15">
        <v>420</v>
      </c>
      <c r="C15" s="15">
        <v>1</v>
      </c>
      <c r="D15" s="15">
        <v>38</v>
      </c>
      <c r="E15" s="15">
        <v>5</v>
      </c>
      <c r="F15" s="15">
        <v>1250</v>
      </c>
      <c r="G15" s="15"/>
      <c r="H15" s="66">
        <f t="shared" si="4"/>
        <v>1.1904761904761907</v>
      </c>
      <c r="I15" s="66">
        <f t="shared" si="5"/>
        <v>45.238095238095234</v>
      </c>
      <c r="J15" s="66">
        <f t="shared" si="6"/>
        <v>1488.0952380952381</v>
      </c>
      <c r="K15" s="66">
        <f t="shared" si="7"/>
        <v>10.714285714285714</v>
      </c>
      <c r="L15" s="15"/>
      <c r="M15" s="15"/>
      <c r="N15" s="15"/>
      <c r="O15" s="15"/>
      <c r="P15" s="15"/>
      <c r="Q15" s="15"/>
      <c r="R15" s="15"/>
      <c r="S15" s="15"/>
      <c r="T15" s="15"/>
      <c r="U15" s="15"/>
      <c r="V15" s="15"/>
      <c r="W15" s="15"/>
      <c r="X15" s="15"/>
      <c r="Y15" s="15"/>
      <c r="Z15" s="15"/>
      <c r="AA15" s="15"/>
      <c r="AB15" s="15"/>
      <c r="AC15" s="15"/>
      <c r="AD15" s="15"/>
      <c r="AE15" s="15"/>
      <c r="AF15" s="15"/>
      <c r="AG15" s="15"/>
      <c r="AH15" s="15"/>
      <c r="AI15" s="15"/>
      <c r="AJ15" s="15"/>
      <c r="AK15" s="15"/>
      <c r="AL15" s="15"/>
      <c r="AM15" s="15"/>
      <c r="AN15" s="15"/>
      <c r="AO15" s="15"/>
      <c r="AP15" s="15"/>
      <c r="AQ15" s="15"/>
      <c r="AR15" s="15"/>
      <c r="AS15" s="15"/>
      <c r="AT15" s="15"/>
      <c r="AU15" s="15"/>
      <c r="AV15" s="15"/>
      <c r="AW15" s="15"/>
      <c r="AX15" s="15"/>
      <c r="AY15" s="15"/>
      <c r="AZ15" s="15"/>
      <c r="BA15" s="15"/>
      <c r="BB15" s="15"/>
      <c r="BC15" s="15"/>
      <c r="BD15" s="15"/>
      <c r="BE15" s="15"/>
      <c r="BF15" s="15"/>
      <c r="BG15" s="15"/>
      <c r="BH15" s="15"/>
      <c r="BI15" s="15"/>
      <c r="BJ15" s="15"/>
      <c r="BK15" s="15"/>
      <c r="BL15" s="15"/>
      <c r="BM15" s="15"/>
      <c r="BN15" s="15"/>
      <c r="BO15" s="15"/>
      <c r="BP15" s="15"/>
      <c r="BQ15" s="15"/>
      <c r="BR15" s="15"/>
      <c r="BS15" s="15"/>
      <c r="BT15" s="15"/>
      <c r="BU15" s="15"/>
      <c r="BV15" s="15"/>
      <c r="BW15" s="15"/>
      <c r="BX15" s="15"/>
      <c r="BY15" s="15"/>
      <c r="BZ15" s="15"/>
      <c r="CA15" s="15"/>
      <c r="CB15" s="15"/>
      <c r="CC15" s="15"/>
      <c r="CD15" s="15"/>
      <c r="CE15" s="15"/>
      <c r="CF15" s="15"/>
      <c r="CG15" s="15"/>
      <c r="CH15" s="15"/>
      <c r="CI15" s="15"/>
      <c r="CJ15" s="15"/>
      <c r="CK15" s="15"/>
      <c r="CL15" s="15"/>
      <c r="CM15" s="15"/>
      <c r="CN15" s="15"/>
      <c r="CO15" s="15"/>
      <c r="CP15" s="15"/>
      <c r="CQ15" s="15"/>
      <c r="CR15" s="15"/>
      <c r="CS15" s="15"/>
    </row>
    <row r="16" spans="1:97">
      <c r="A16" s="15" t="s">
        <v>1925</v>
      </c>
      <c r="B16" s="15">
        <v>160</v>
      </c>
      <c r="C16" s="15">
        <v>0</v>
      </c>
      <c r="D16" s="15">
        <v>11</v>
      </c>
      <c r="E16" s="15">
        <v>2</v>
      </c>
      <c r="F16" s="15">
        <v>440</v>
      </c>
      <c r="G16" s="15"/>
      <c r="H16" s="66">
        <f t="shared" si="4"/>
        <v>0</v>
      </c>
      <c r="I16" s="66">
        <f t="shared" si="5"/>
        <v>34.375</v>
      </c>
      <c r="J16" s="66">
        <f t="shared" si="6"/>
        <v>1375</v>
      </c>
      <c r="K16" s="66">
        <f t="shared" si="7"/>
        <v>11.25</v>
      </c>
      <c r="L16" s="15"/>
      <c r="M16" s="15"/>
      <c r="N16" s="15"/>
      <c r="O16" s="15"/>
      <c r="P16" s="15"/>
      <c r="Q16" s="15"/>
      <c r="R16" s="15"/>
      <c r="S16" s="15"/>
      <c r="T16" s="15"/>
      <c r="U16" s="15"/>
      <c r="V16" s="15"/>
      <c r="W16" s="15"/>
      <c r="X16" s="15"/>
      <c r="Y16" s="15"/>
      <c r="Z16" s="15"/>
      <c r="AA16" s="15"/>
      <c r="AB16" s="15"/>
      <c r="AC16" s="15"/>
      <c r="AD16" s="15"/>
      <c r="AE16" s="15"/>
      <c r="AF16" s="15"/>
      <c r="AG16" s="15"/>
      <c r="AH16" s="15"/>
      <c r="AI16" s="15"/>
      <c r="AJ16" s="15"/>
      <c r="AK16" s="15"/>
      <c r="AL16" s="15"/>
      <c r="AM16" s="15"/>
      <c r="AN16" s="15"/>
      <c r="AO16" s="15"/>
      <c r="AP16" s="15"/>
      <c r="AQ16" s="15"/>
      <c r="AR16" s="15"/>
      <c r="AS16" s="15"/>
      <c r="AT16" s="15"/>
      <c r="AU16" s="15"/>
      <c r="AV16" s="15"/>
      <c r="AW16" s="15"/>
      <c r="AX16" s="15"/>
      <c r="AY16" s="15"/>
      <c r="AZ16" s="15"/>
      <c r="BA16" s="15"/>
      <c r="BB16" s="15"/>
      <c r="BC16" s="15"/>
      <c r="BD16" s="15"/>
      <c r="BE16" s="15"/>
      <c r="BF16" s="15"/>
      <c r="BG16" s="15"/>
      <c r="BH16" s="15"/>
      <c r="BI16" s="15"/>
      <c r="BJ16" s="15"/>
      <c r="BK16" s="15"/>
      <c r="BL16" s="15"/>
      <c r="BM16" s="15"/>
      <c r="BN16" s="15"/>
      <c r="BO16" s="15"/>
      <c r="BP16" s="15"/>
      <c r="BQ16" s="15"/>
      <c r="BR16" s="15"/>
      <c r="BS16" s="15"/>
      <c r="BT16" s="15"/>
      <c r="BU16" s="15"/>
      <c r="BV16" s="15"/>
      <c r="BW16" s="15"/>
      <c r="BX16" s="15"/>
      <c r="BY16" s="15"/>
      <c r="BZ16" s="15"/>
      <c r="CA16" s="15"/>
      <c r="CB16" s="15"/>
      <c r="CC16" s="15"/>
      <c r="CD16" s="15"/>
      <c r="CE16" s="15"/>
      <c r="CF16" s="15"/>
      <c r="CG16" s="15"/>
      <c r="CH16" s="15"/>
      <c r="CI16" s="15"/>
      <c r="CJ16" s="15"/>
      <c r="CK16" s="15"/>
      <c r="CL16" s="15"/>
      <c r="CM16" s="15"/>
      <c r="CN16" s="15"/>
      <c r="CO16" s="15"/>
      <c r="CP16" s="15"/>
      <c r="CQ16" s="15"/>
      <c r="CR16" s="15"/>
      <c r="CS16" s="15"/>
    </row>
    <row r="17" spans="1:97">
      <c r="A17" s="15" t="s">
        <v>1926</v>
      </c>
      <c r="B17" s="15">
        <v>360</v>
      </c>
      <c r="C17" s="15">
        <v>1</v>
      </c>
      <c r="D17" s="15">
        <v>17</v>
      </c>
      <c r="E17" s="15">
        <v>6</v>
      </c>
      <c r="F17" s="15">
        <v>1010</v>
      </c>
      <c r="G17" s="15"/>
      <c r="H17" s="66">
        <f t="shared" si="4"/>
        <v>1.3888888888888888</v>
      </c>
      <c r="I17" s="66">
        <f t="shared" si="5"/>
        <v>23.611111111111111</v>
      </c>
      <c r="J17" s="66">
        <f t="shared" si="6"/>
        <v>1402.7777777777776</v>
      </c>
      <c r="K17" s="66">
        <f t="shared" si="7"/>
        <v>15</v>
      </c>
      <c r="L17" s="15"/>
      <c r="M17" s="15"/>
      <c r="N17" s="15"/>
      <c r="O17" s="15"/>
      <c r="P17" s="15"/>
      <c r="Q17" s="15"/>
      <c r="R17" s="15"/>
      <c r="S17" s="15"/>
      <c r="T17" s="15"/>
      <c r="U17" s="15"/>
      <c r="V17" s="15"/>
      <c r="W17" s="15"/>
      <c r="X17" s="15"/>
      <c r="Y17" s="15"/>
      <c r="Z17" s="15"/>
      <c r="AA17" s="15"/>
      <c r="AB17" s="15"/>
      <c r="AC17" s="15"/>
      <c r="AD17" s="15"/>
      <c r="AE17" s="15"/>
      <c r="AF17" s="15"/>
      <c r="AG17" s="15"/>
      <c r="AH17" s="15"/>
      <c r="AI17" s="15"/>
      <c r="AJ17" s="15"/>
      <c r="AK17" s="15"/>
      <c r="AL17" s="15"/>
      <c r="AM17" s="15"/>
      <c r="AN17" s="15"/>
      <c r="AO17" s="15"/>
      <c r="AP17" s="15"/>
      <c r="AQ17" s="15"/>
      <c r="AR17" s="15"/>
      <c r="AS17" s="15"/>
      <c r="AT17" s="15"/>
      <c r="AU17" s="15"/>
      <c r="AV17" s="15"/>
      <c r="AW17" s="15"/>
      <c r="AX17" s="15"/>
      <c r="AY17" s="15"/>
      <c r="AZ17" s="15"/>
      <c r="BA17" s="15"/>
      <c r="BB17" s="15"/>
      <c r="BC17" s="15"/>
      <c r="BD17" s="15"/>
      <c r="BE17" s="15"/>
      <c r="BF17" s="15"/>
      <c r="BG17" s="15"/>
      <c r="BH17" s="15"/>
      <c r="BI17" s="15"/>
      <c r="BJ17" s="15"/>
      <c r="BK17" s="15"/>
      <c r="BL17" s="15"/>
      <c r="BM17" s="15"/>
      <c r="BN17" s="15"/>
      <c r="BO17" s="15"/>
      <c r="BP17" s="15"/>
      <c r="BQ17" s="15"/>
      <c r="BR17" s="15"/>
      <c r="BS17" s="15"/>
      <c r="BT17" s="15"/>
      <c r="BU17" s="15"/>
      <c r="BV17" s="15"/>
      <c r="BW17" s="15"/>
      <c r="BX17" s="15"/>
      <c r="BY17" s="15"/>
      <c r="BZ17" s="15"/>
      <c r="CA17" s="15"/>
      <c r="CB17" s="15"/>
      <c r="CC17" s="15"/>
      <c r="CD17" s="15"/>
      <c r="CE17" s="15"/>
      <c r="CF17" s="15"/>
      <c r="CG17" s="15"/>
      <c r="CH17" s="15"/>
      <c r="CI17" s="15"/>
      <c r="CJ17" s="15"/>
      <c r="CK17" s="15"/>
      <c r="CL17" s="15"/>
      <c r="CM17" s="15"/>
      <c r="CN17" s="15"/>
      <c r="CO17" s="15"/>
      <c r="CP17" s="15"/>
      <c r="CQ17" s="15"/>
      <c r="CR17" s="15"/>
      <c r="CS17" s="15"/>
    </row>
    <row r="18" spans="1:97">
      <c r="A18" s="15" t="s">
        <v>1927</v>
      </c>
      <c r="B18" s="15">
        <v>80</v>
      </c>
      <c r="C18" s="15">
        <v>0</v>
      </c>
      <c r="D18" s="15">
        <v>10</v>
      </c>
      <c r="E18" s="15">
        <v>1.5</v>
      </c>
      <c r="F18" s="15">
        <v>250</v>
      </c>
      <c r="G18" s="15"/>
      <c r="H18" s="66">
        <f t="shared" si="4"/>
        <v>0</v>
      </c>
      <c r="I18" s="66">
        <f t="shared" si="5"/>
        <v>62.5</v>
      </c>
      <c r="J18" s="66">
        <f t="shared" si="6"/>
        <v>1562.5</v>
      </c>
      <c r="K18" s="66">
        <f t="shared" si="7"/>
        <v>16.875</v>
      </c>
      <c r="L18" s="15"/>
      <c r="M18" s="15"/>
      <c r="N18" s="15"/>
      <c r="O18" s="15"/>
      <c r="P18" s="15"/>
      <c r="Q18" s="15"/>
      <c r="R18" s="15"/>
      <c r="S18" s="15"/>
      <c r="T18" s="15"/>
      <c r="U18" s="15"/>
      <c r="V18" s="15"/>
      <c r="W18" s="15"/>
      <c r="X18" s="15"/>
      <c r="Y18" s="15"/>
      <c r="Z18" s="15"/>
      <c r="AA18" s="15"/>
      <c r="AB18" s="15"/>
      <c r="AC18" s="15"/>
      <c r="AD18" s="15"/>
      <c r="AE18" s="15"/>
      <c r="AF18" s="15"/>
      <c r="AG18" s="15"/>
      <c r="AH18" s="15"/>
      <c r="AI18" s="15"/>
      <c r="AJ18" s="15"/>
      <c r="AK18" s="15"/>
      <c r="AL18" s="15"/>
      <c r="AM18" s="15"/>
      <c r="AN18" s="15"/>
      <c r="AO18" s="15"/>
      <c r="AP18" s="15"/>
      <c r="AQ18" s="15"/>
      <c r="AR18" s="15"/>
      <c r="AS18" s="15"/>
      <c r="AT18" s="15"/>
      <c r="AU18" s="15"/>
      <c r="AV18" s="15"/>
      <c r="AW18" s="15"/>
      <c r="AX18" s="15"/>
      <c r="AY18" s="15"/>
      <c r="AZ18" s="15"/>
      <c r="BA18" s="15"/>
      <c r="BB18" s="15"/>
      <c r="BC18" s="15"/>
      <c r="BD18" s="15"/>
      <c r="BE18" s="15"/>
      <c r="BF18" s="15"/>
      <c r="BG18" s="15"/>
      <c r="BH18" s="15"/>
      <c r="BI18" s="15"/>
      <c r="BJ18" s="15"/>
      <c r="BK18" s="15"/>
      <c r="BL18" s="15"/>
      <c r="BM18" s="15"/>
      <c r="BN18" s="15"/>
      <c r="BO18" s="15"/>
      <c r="BP18" s="15"/>
      <c r="BQ18" s="15"/>
      <c r="BR18" s="15"/>
      <c r="BS18" s="15"/>
      <c r="BT18" s="15"/>
      <c r="BU18" s="15"/>
      <c r="BV18" s="15"/>
      <c r="BW18" s="15"/>
      <c r="BX18" s="15"/>
      <c r="BY18" s="15"/>
      <c r="BZ18" s="15"/>
      <c r="CA18" s="15"/>
      <c r="CB18" s="15"/>
      <c r="CC18" s="15"/>
      <c r="CD18" s="15"/>
      <c r="CE18" s="15"/>
      <c r="CF18" s="15"/>
      <c r="CG18" s="15"/>
      <c r="CH18" s="15"/>
      <c r="CI18" s="15"/>
      <c r="CJ18" s="15"/>
      <c r="CK18" s="15"/>
      <c r="CL18" s="15"/>
      <c r="CM18" s="15"/>
      <c r="CN18" s="15"/>
      <c r="CO18" s="15"/>
      <c r="CP18" s="15"/>
      <c r="CQ18" s="15"/>
      <c r="CR18" s="15"/>
      <c r="CS18" s="15"/>
    </row>
    <row r="19" spans="1:97">
      <c r="A19" s="15" t="s">
        <v>1928</v>
      </c>
      <c r="B19" s="15">
        <v>220</v>
      </c>
      <c r="C19" s="15">
        <v>0</v>
      </c>
      <c r="D19" s="15">
        <v>40</v>
      </c>
      <c r="E19" s="15">
        <v>2</v>
      </c>
      <c r="F19" s="15">
        <v>730</v>
      </c>
      <c r="G19" s="15"/>
      <c r="H19" s="66">
        <f t="shared" si="4"/>
        <v>0</v>
      </c>
      <c r="I19" s="66">
        <f t="shared" si="5"/>
        <v>90.909090909090907</v>
      </c>
      <c r="J19" s="66">
        <f t="shared" si="6"/>
        <v>1659.0909090909092</v>
      </c>
      <c r="K19" s="66">
        <f t="shared" si="7"/>
        <v>8.1818181818181817</v>
      </c>
      <c r="L19" s="15"/>
      <c r="M19" s="15"/>
      <c r="N19" s="15"/>
      <c r="O19" s="15"/>
      <c r="P19" s="15"/>
      <c r="Q19" s="15"/>
      <c r="R19" s="15"/>
      <c r="S19" s="15"/>
      <c r="T19" s="15"/>
      <c r="U19" s="15"/>
      <c r="V19" s="15"/>
      <c r="W19" s="15"/>
      <c r="X19" s="15"/>
      <c r="Y19" s="15"/>
      <c r="Z19" s="15"/>
      <c r="AA19" s="15"/>
      <c r="AB19" s="15"/>
      <c r="AC19" s="15"/>
      <c r="AD19" s="15"/>
      <c r="AE19" s="15"/>
      <c r="AF19" s="15"/>
      <c r="AG19" s="15"/>
      <c r="AH19" s="15"/>
      <c r="AI19" s="15"/>
      <c r="AJ19" s="15"/>
      <c r="AK19" s="15"/>
      <c r="AL19" s="15"/>
      <c r="AM19" s="15"/>
      <c r="AN19" s="15"/>
      <c r="AO19" s="15"/>
      <c r="AP19" s="15"/>
      <c r="AQ19" s="15"/>
      <c r="AR19" s="15"/>
      <c r="AS19" s="15"/>
      <c r="AT19" s="15"/>
      <c r="AU19" s="15"/>
      <c r="AV19" s="15"/>
      <c r="AW19" s="15"/>
      <c r="AX19" s="15"/>
      <c r="AY19" s="15"/>
      <c r="AZ19" s="15"/>
      <c r="BA19" s="15"/>
      <c r="BB19" s="15"/>
      <c r="BC19" s="15"/>
      <c r="BD19" s="15"/>
      <c r="BE19" s="15"/>
      <c r="BF19" s="15"/>
      <c r="BG19" s="15"/>
      <c r="BH19" s="15"/>
      <c r="BI19" s="15"/>
      <c r="BJ19" s="15"/>
      <c r="BK19" s="15"/>
      <c r="BL19" s="15"/>
      <c r="BM19" s="15"/>
      <c r="BN19" s="15"/>
      <c r="BO19" s="15"/>
      <c r="BP19" s="15"/>
      <c r="BQ19" s="15"/>
      <c r="BR19" s="15"/>
      <c r="BS19" s="15"/>
      <c r="BT19" s="15"/>
      <c r="BU19" s="15"/>
      <c r="BV19" s="15"/>
      <c r="BW19" s="15"/>
      <c r="BX19" s="15"/>
      <c r="BY19" s="15"/>
      <c r="BZ19" s="15"/>
      <c r="CA19" s="15"/>
      <c r="CB19" s="15"/>
      <c r="CC19" s="15"/>
      <c r="CD19" s="15"/>
      <c r="CE19" s="15"/>
      <c r="CF19" s="15"/>
      <c r="CG19" s="15"/>
      <c r="CH19" s="15"/>
      <c r="CI19" s="15"/>
      <c r="CJ19" s="15"/>
      <c r="CK19" s="15"/>
      <c r="CL19" s="15"/>
      <c r="CM19" s="15"/>
      <c r="CN19" s="15"/>
      <c r="CO19" s="15"/>
      <c r="CP19" s="15"/>
      <c r="CQ19" s="15"/>
      <c r="CR19" s="15"/>
      <c r="CS19" s="15"/>
    </row>
    <row r="20" spans="1:97">
      <c r="A20" s="15" t="s">
        <v>1929</v>
      </c>
      <c r="B20" s="15">
        <v>90</v>
      </c>
      <c r="C20" s="15">
        <v>0</v>
      </c>
      <c r="D20" s="15">
        <v>13</v>
      </c>
      <c r="E20" s="15">
        <v>1</v>
      </c>
      <c r="F20" s="15">
        <v>290</v>
      </c>
      <c r="G20" s="15"/>
      <c r="H20" s="66">
        <f t="shared" si="4"/>
        <v>0</v>
      </c>
      <c r="I20" s="66">
        <f t="shared" si="5"/>
        <v>72.222222222222214</v>
      </c>
      <c r="J20" s="66">
        <f t="shared" si="6"/>
        <v>1611.1111111111111</v>
      </c>
      <c r="K20" s="66">
        <f t="shared" si="7"/>
        <v>10</v>
      </c>
      <c r="L20" s="15"/>
      <c r="M20" s="15"/>
      <c r="N20" s="15"/>
      <c r="O20" s="15"/>
      <c r="P20" s="15"/>
      <c r="Q20" s="15"/>
      <c r="R20" s="15"/>
      <c r="S20" s="15"/>
      <c r="T20" s="15"/>
      <c r="U20" s="15"/>
      <c r="V20" s="15"/>
      <c r="W20" s="15"/>
      <c r="X20" s="15"/>
      <c r="Y20" s="15"/>
      <c r="Z20" s="15"/>
      <c r="AA20" s="15"/>
      <c r="AB20" s="15"/>
      <c r="AC20" s="15"/>
      <c r="AD20" s="15"/>
      <c r="AE20" s="15"/>
      <c r="AF20" s="15"/>
      <c r="AG20" s="15"/>
      <c r="AH20" s="15"/>
      <c r="AI20" s="15"/>
      <c r="AJ20" s="15"/>
      <c r="AK20" s="15"/>
      <c r="AL20" s="15"/>
      <c r="AM20" s="15"/>
      <c r="AN20" s="15"/>
      <c r="AO20" s="15"/>
      <c r="AP20" s="15"/>
      <c r="AQ20" s="15"/>
      <c r="AR20" s="15"/>
      <c r="AS20" s="15"/>
      <c r="AT20" s="15"/>
      <c r="AU20" s="15"/>
      <c r="AV20" s="15"/>
      <c r="AW20" s="15"/>
      <c r="AX20" s="15"/>
      <c r="AY20" s="15"/>
      <c r="AZ20" s="15"/>
      <c r="BA20" s="15"/>
      <c r="BB20" s="15"/>
      <c r="BC20" s="15"/>
      <c r="BD20" s="15"/>
      <c r="BE20" s="15"/>
      <c r="BF20" s="15"/>
      <c r="BG20" s="15"/>
      <c r="BH20" s="15"/>
      <c r="BI20" s="15"/>
      <c r="BJ20" s="15"/>
      <c r="BK20" s="15"/>
      <c r="BL20" s="15"/>
      <c r="BM20" s="15"/>
      <c r="BN20" s="15"/>
      <c r="BO20" s="15"/>
      <c r="BP20" s="15"/>
      <c r="BQ20" s="15"/>
      <c r="BR20" s="15"/>
      <c r="BS20" s="15"/>
      <c r="BT20" s="15"/>
      <c r="BU20" s="15"/>
      <c r="BV20" s="15"/>
      <c r="BW20" s="15"/>
      <c r="BX20" s="15"/>
      <c r="BY20" s="15"/>
      <c r="BZ20" s="15"/>
      <c r="CA20" s="15"/>
      <c r="CB20" s="15"/>
      <c r="CC20" s="15"/>
      <c r="CD20" s="15"/>
      <c r="CE20" s="15"/>
      <c r="CF20" s="15"/>
      <c r="CG20" s="15"/>
      <c r="CH20" s="15"/>
      <c r="CI20" s="15"/>
      <c r="CJ20" s="15"/>
      <c r="CK20" s="15"/>
      <c r="CL20" s="15"/>
      <c r="CM20" s="15"/>
      <c r="CN20" s="15"/>
      <c r="CO20" s="15"/>
      <c r="CP20" s="15"/>
      <c r="CQ20" s="15"/>
      <c r="CR20" s="15"/>
      <c r="CS20" s="15"/>
    </row>
    <row r="21" spans="1:97" ht="15" thickBot="1">
      <c r="A21" s="15" t="s">
        <v>1930</v>
      </c>
      <c r="B21" s="15">
        <v>170</v>
      </c>
      <c r="C21" s="15">
        <v>0</v>
      </c>
      <c r="D21" s="15">
        <v>19</v>
      </c>
      <c r="E21" s="15">
        <v>3</v>
      </c>
      <c r="F21" s="15">
        <v>530</v>
      </c>
      <c r="G21" s="15"/>
      <c r="H21" s="66">
        <f t="shared" si="4"/>
        <v>0</v>
      </c>
      <c r="I21" s="66">
        <f t="shared" si="5"/>
        <v>55.882352941176471</v>
      </c>
      <c r="J21" s="66">
        <f t="shared" si="6"/>
        <v>1558.8235294117646</v>
      </c>
      <c r="K21" s="66">
        <f t="shared" si="7"/>
        <v>15.882352941176469</v>
      </c>
      <c r="L21" s="15"/>
      <c r="M21" s="15"/>
      <c r="N21" s="15"/>
      <c r="O21" s="15"/>
      <c r="P21" s="15"/>
      <c r="Q21" s="15"/>
      <c r="R21" s="15"/>
      <c r="S21" s="15"/>
      <c r="T21" s="15"/>
      <c r="U21" s="15"/>
      <c r="V21" s="15"/>
      <c r="W21" s="15"/>
      <c r="X21" s="15"/>
      <c r="Y21" s="15"/>
      <c r="Z21" s="15"/>
      <c r="AA21" s="15"/>
      <c r="AB21" s="15"/>
      <c r="AC21" s="15"/>
      <c r="AD21" s="15"/>
      <c r="AE21" s="15"/>
      <c r="AF21" s="15"/>
      <c r="AG21" s="15"/>
      <c r="AH21" s="15"/>
      <c r="AI21" s="15"/>
      <c r="AJ21" s="15"/>
      <c r="AK21" s="15"/>
      <c r="AL21" s="15"/>
      <c r="AM21" s="15"/>
      <c r="AN21" s="15"/>
      <c r="AO21" s="15"/>
      <c r="AP21" s="15"/>
      <c r="AQ21" s="15"/>
      <c r="AR21" s="15"/>
      <c r="AS21" s="15"/>
      <c r="AT21" s="15"/>
      <c r="AU21" s="15"/>
      <c r="AV21" s="15"/>
      <c r="AW21" s="15"/>
      <c r="AX21" s="15"/>
      <c r="AY21" s="15"/>
      <c r="AZ21" s="15"/>
      <c r="BA21" s="15"/>
      <c r="BB21" s="15"/>
      <c r="BC21" s="15"/>
      <c r="BD21" s="15"/>
      <c r="BE21" s="15"/>
      <c r="BF21" s="15"/>
      <c r="BG21" s="15"/>
      <c r="BH21" s="15"/>
      <c r="BI21" s="15"/>
      <c r="BJ21" s="15"/>
      <c r="BK21" s="15"/>
      <c r="BL21" s="15"/>
      <c r="BM21" s="15"/>
      <c r="BN21" s="15"/>
      <c r="BO21" s="15"/>
      <c r="BP21" s="15"/>
      <c r="BQ21" s="15"/>
      <c r="BR21" s="15"/>
      <c r="BS21" s="15"/>
      <c r="BT21" s="15"/>
      <c r="BU21" s="15"/>
      <c r="BV21" s="15"/>
      <c r="BW21" s="15"/>
      <c r="BX21" s="15"/>
      <c r="BY21" s="15"/>
      <c r="BZ21" s="15"/>
      <c r="CA21" s="15"/>
      <c r="CB21" s="15"/>
      <c r="CC21" s="15"/>
      <c r="CD21" s="15"/>
      <c r="CE21" s="15"/>
      <c r="CF21" s="15"/>
      <c r="CG21" s="15"/>
      <c r="CH21" s="15"/>
      <c r="CI21" s="15"/>
      <c r="CJ21" s="15"/>
      <c r="CK21" s="15"/>
      <c r="CL21" s="15"/>
      <c r="CM21" s="15"/>
      <c r="CN21" s="15"/>
      <c r="CO21" s="15"/>
      <c r="CP21" s="15"/>
      <c r="CQ21" s="15"/>
      <c r="CR21" s="15"/>
      <c r="CS21" s="15"/>
    </row>
    <row r="22" spans="1:97" ht="15" thickBot="1">
      <c r="A22" s="20" t="s">
        <v>1931</v>
      </c>
      <c r="B22" s="15"/>
      <c r="C22" s="15"/>
      <c r="D22" s="15"/>
      <c r="E22" s="15"/>
      <c r="F22" s="15"/>
      <c r="G22" s="15"/>
      <c r="H22" s="66"/>
      <c r="I22" s="66"/>
      <c r="J22" s="66"/>
      <c r="K22" s="66"/>
      <c r="L22" s="15"/>
      <c r="M22" s="15"/>
      <c r="N22" s="15"/>
      <c r="O22" s="15"/>
      <c r="P22" s="15"/>
      <c r="Q22" s="15"/>
      <c r="R22" s="15"/>
      <c r="S22" s="15"/>
      <c r="T22" s="15"/>
      <c r="U22" s="15"/>
      <c r="V22" s="15"/>
      <c r="W22" s="15"/>
      <c r="X22" s="15"/>
      <c r="Y22" s="15"/>
      <c r="Z22" s="15"/>
      <c r="AA22" s="15"/>
      <c r="AB22" s="15"/>
      <c r="AC22" s="15"/>
      <c r="AD22" s="15"/>
      <c r="AE22" s="15"/>
      <c r="AF22" s="15"/>
      <c r="AG22" s="15"/>
      <c r="AH22" s="15"/>
      <c r="AI22" s="15"/>
      <c r="AJ22" s="15"/>
      <c r="AK22" s="15"/>
      <c r="AL22" s="15"/>
      <c r="AM22" s="15"/>
      <c r="AN22" s="15"/>
      <c r="AO22" s="15"/>
      <c r="AP22" s="15"/>
      <c r="AQ22" s="15"/>
      <c r="AR22" s="15"/>
      <c r="AS22" s="15"/>
      <c r="AT22" s="15"/>
      <c r="AU22" s="15"/>
      <c r="AV22" s="15"/>
      <c r="AW22" s="15"/>
      <c r="AX22" s="15"/>
      <c r="AY22" s="15"/>
      <c r="AZ22" s="15"/>
      <c r="BA22" s="15"/>
      <c r="BB22" s="15"/>
      <c r="BC22" s="15"/>
      <c r="BD22" s="15"/>
      <c r="BE22" s="15"/>
      <c r="BF22" s="15"/>
      <c r="BG22" s="15"/>
      <c r="BH22" s="15"/>
      <c r="BI22" s="15"/>
      <c r="BJ22" s="15"/>
      <c r="BK22" s="15"/>
      <c r="BL22" s="15"/>
      <c r="BM22" s="15"/>
      <c r="BN22" s="15"/>
      <c r="BO22" s="15"/>
      <c r="BP22" s="15"/>
      <c r="BQ22" s="15"/>
      <c r="BR22" s="15"/>
      <c r="BS22" s="15"/>
      <c r="BT22" s="15"/>
      <c r="BU22" s="15"/>
      <c r="BV22" s="15"/>
      <c r="BW22" s="15"/>
      <c r="BX22" s="15"/>
      <c r="BY22" s="15"/>
      <c r="BZ22" s="15"/>
      <c r="CA22" s="15"/>
      <c r="CB22" s="15"/>
      <c r="CC22" s="15"/>
      <c r="CD22" s="15"/>
      <c r="CE22" s="15"/>
      <c r="CF22" s="15"/>
      <c r="CG22" s="15"/>
      <c r="CH22" s="15"/>
      <c r="CI22" s="15"/>
      <c r="CJ22" s="15"/>
      <c r="CK22" s="15"/>
      <c r="CL22" s="15"/>
      <c r="CM22" s="15"/>
      <c r="CN22" s="15"/>
      <c r="CO22" s="15"/>
      <c r="CP22" s="15"/>
      <c r="CQ22" s="15"/>
      <c r="CR22" s="15"/>
      <c r="CS22" s="15"/>
    </row>
    <row r="23" spans="1:97">
      <c r="A23" s="15" t="s">
        <v>1932</v>
      </c>
      <c r="B23" s="15">
        <v>390</v>
      </c>
      <c r="C23" s="15">
        <v>0</v>
      </c>
      <c r="D23" s="15">
        <v>32</v>
      </c>
      <c r="E23" s="15">
        <v>3</v>
      </c>
      <c r="F23" s="15">
        <v>1130</v>
      </c>
      <c r="G23" s="15"/>
      <c r="H23" s="66">
        <f t="shared" ref="H23:H86" si="8">C23/B23*500</f>
        <v>0</v>
      </c>
      <c r="I23" s="66">
        <f t="shared" ref="I23:I86" si="9">D23/B23*500</f>
        <v>41.025641025641029</v>
      </c>
      <c r="J23" s="66">
        <f t="shared" ref="J23:J86" si="10">F23/B23*500</f>
        <v>1448.7179487179487</v>
      </c>
      <c r="K23" s="66">
        <f t="shared" ref="K23:K86" si="11">(E23*9)/B23*100</f>
        <v>6.9230769230769234</v>
      </c>
      <c r="L23" s="15"/>
      <c r="M23" s="15"/>
      <c r="N23" s="15"/>
      <c r="O23" s="15"/>
      <c r="P23" s="15"/>
      <c r="Q23" s="15"/>
      <c r="R23" s="15"/>
      <c r="S23" s="15"/>
      <c r="T23" s="15"/>
      <c r="U23" s="15"/>
      <c r="V23" s="15"/>
      <c r="W23" s="15"/>
      <c r="X23" s="15"/>
      <c r="Y23" s="15"/>
      <c r="Z23" s="15"/>
      <c r="AA23" s="15"/>
      <c r="AB23" s="15"/>
      <c r="AC23" s="15"/>
      <c r="AD23" s="15"/>
      <c r="AE23" s="15"/>
      <c r="AF23" s="15"/>
      <c r="AG23" s="15"/>
      <c r="AH23" s="15"/>
      <c r="AI23" s="15"/>
      <c r="AJ23" s="15"/>
      <c r="AK23" s="15"/>
      <c r="AL23" s="15"/>
      <c r="AM23" s="15"/>
      <c r="AN23" s="15"/>
      <c r="AO23" s="15"/>
      <c r="AP23" s="15"/>
      <c r="AQ23" s="15"/>
      <c r="AR23" s="15"/>
      <c r="AS23" s="15"/>
      <c r="AT23" s="15"/>
      <c r="AU23" s="15"/>
      <c r="AV23" s="15"/>
      <c r="AW23" s="15"/>
      <c r="AX23" s="15"/>
      <c r="AY23" s="15"/>
      <c r="AZ23" s="15"/>
      <c r="BA23" s="15"/>
      <c r="BB23" s="15"/>
      <c r="BC23" s="15"/>
      <c r="BD23" s="15"/>
      <c r="BE23" s="15"/>
      <c r="BF23" s="15"/>
      <c r="BG23" s="15"/>
      <c r="BH23" s="15"/>
      <c r="BI23" s="15"/>
      <c r="BJ23" s="15"/>
      <c r="BK23" s="15"/>
      <c r="BL23" s="15"/>
      <c r="BM23" s="15"/>
      <c r="BN23" s="15"/>
      <c r="BO23" s="15"/>
      <c r="BP23" s="15"/>
      <c r="BQ23" s="15"/>
      <c r="BR23" s="15"/>
      <c r="BS23" s="15"/>
      <c r="BT23" s="15"/>
      <c r="BU23" s="15"/>
      <c r="BV23" s="15"/>
      <c r="BW23" s="15"/>
      <c r="BX23" s="15"/>
      <c r="BY23" s="15"/>
      <c r="BZ23" s="15"/>
      <c r="CA23" s="15"/>
      <c r="CB23" s="15"/>
      <c r="CC23" s="15"/>
      <c r="CD23" s="15"/>
      <c r="CE23" s="15"/>
      <c r="CF23" s="15"/>
      <c r="CG23" s="15"/>
      <c r="CH23" s="15"/>
      <c r="CI23" s="15"/>
      <c r="CJ23" s="15"/>
      <c r="CK23" s="15"/>
      <c r="CL23" s="15"/>
      <c r="CM23" s="15"/>
      <c r="CN23" s="15"/>
      <c r="CO23" s="15"/>
      <c r="CP23" s="15"/>
      <c r="CQ23" s="15"/>
      <c r="CR23" s="15"/>
      <c r="CS23" s="15"/>
    </row>
    <row r="24" spans="1:97">
      <c r="A24" s="15" t="s">
        <v>1933</v>
      </c>
      <c r="B24" s="15">
        <v>260</v>
      </c>
      <c r="C24" s="15">
        <v>0</v>
      </c>
      <c r="D24" s="15">
        <v>21</v>
      </c>
      <c r="E24" s="15">
        <v>2</v>
      </c>
      <c r="F24" s="15">
        <v>750</v>
      </c>
      <c r="G24" s="15"/>
      <c r="H24" s="66">
        <f t="shared" si="8"/>
        <v>0</v>
      </c>
      <c r="I24" s="66">
        <f t="shared" si="9"/>
        <v>40.384615384615387</v>
      </c>
      <c r="J24" s="66">
        <f t="shared" si="10"/>
        <v>1442.3076923076924</v>
      </c>
      <c r="K24" s="66">
        <f t="shared" si="11"/>
        <v>6.9230769230769234</v>
      </c>
      <c r="L24" s="15"/>
      <c r="M24" s="15"/>
      <c r="N24" s="15"/>
      <c r="O24" s="15"/>
      <c r="P24" s="15"/>
      <c r="Q24" s="15"/>
      <c r="R24" s="15"/>
      <c r="S24" s="15"/>
      <c r="T24" s="15"/>
      <c r="U24" s="15"/>
      <c r="V24" s="15"/>
      <c r="W24" s="15"/>
      <c r="X24" s="15"/>
      <c r="Y24" s="15"/>
      <c r="Z24" s="15"/>
      <c r="AA24" s="15"/>
      <c r="AB24" s="15"/>
      <c r="AC24" s="15"/>
      <c r="AD24" s="15"/>
      <c r="AE24" s="15"/>
      <c r="AF24" s="15"/>
      <c r="AG24" s="15"/>
      <c r="AH24" s="15"/>
      <c r="AI24" s="15"/>
      <c r="AJ24" s="15"/>
      <c r="AK24" s="15"/>
      <c r="AL24" s="15"/>
      <c r="AM24" s="15"/>
      <c r="AN24" s="15"/>
      <c r="AO24" s="15"/>
      <c r="AP24" s="15"/>
      <c r="AQ24" s="15"/>
      <c r="AR24" s="15"/>
      <c r="AS24" s="15"/>
      <c r="AT24" s="15"/>
      <c r="AU24" s="15"/>
      <c r="AV24" s="15"/>
      <c r="AW24" s="15"/>
      <c r="AX24" s="15"/>
      <c r="AY24" s="15"/>
      <c r="AZ24" s="15"/>
      <c r="BA24" s="15"/>
      <c r="BB24" s="15"/>
      <c r="BC24" s="15"/>
      <c r="BD24" s="15"/>
      <c r="BE24" s="15"/>
      <c r="BF24" s="15"/>
      <c r="BG24" s="15"/>
      <c r="BH24" s="15"/>
      <c r="BI24" s="15"/>
      <c r="BJ24" s="15"/>
      <c r="BK24" s="15"/>
      <c r="BL24" s="15"/>
      <c r="BM24" s="15"/>
      <c r="BN24" s="15"/>
      <c r="BO24" s="15"/>
      <c r="BP24" s="15"/>
      <c r="BQ24" s="15"/>
      <c r="BR24" s="15"/>
      <c r="BS24" s="15"/>
      <c r="BT24" s="15"/>
      <c r="BU24" s="15"/>
      <c r="BV24" s="15"/>
      <c r="BW24" s="15"/>
      <c r="BX24" s="15"/>
      <c r="BY24" s="15"/>
      <c r="BZ24" s="15"/>
      <c r="CA24" s="15"/>
      <c r="CB24" s="15"/>
      <c r="CC24" s="15"/>
      <c r="CD24" s="15"/>
      <c r="CE24" s="15"/>
      <c r="CF24" s="15"/>
      <c r="CG24" s="15"/>
      <c r="CH24" s="15"/>
      <c r="CI24" s="15"/>
      <c r="CJ24" s="15"/>
      <c r="CK24" s="15"/>
      <c r="CL24" s="15"/>
      <c r="CM24" s="15"/>
      <c r="CN24" s="15"/>
      <c r="CO24" s="15"/>
      <c r="CP24" s="15"/>
      <c r="CQ24" s="15"/>
      <c r="CR24" s="15"/>
      <c r="CS24" s="15"/>
    </row>
    <row r="25" spans="1:97" ht="15" thickBot="1">
      <c r="A25" s="15" t="s">
        <v>1934</v>
      </c>
      <c r="B25" s="15">
        <v>200</v>
      </c>
      <c r="C25" s="15">
        <v>1</v>
      </c>
      <c r="D25" s="15">
        <v>22</v>
      </c>
      <c r="E25" s="15">
        <v>1.5</v>
      </c>
      <c r="F25" s="15">
        <v>670</v>
      </c>
      <c r="G25" s="15"/>
      <c r="H25" s="66">
        <f t="shared" si="8"/>
        <v>2.5</v>
      </c>
      <c r="I25" s="66">
        <f t="shared" si="9"/>
        <v>55</v>
      </c>
      <c r="J25" s="66">
        <f t="shared" si="10"/>
        <v>1675</v>
      </c>
      <c r="K25" s="66">
        <f t="shared" si="11"/>
        <v>6.75</v>
      </c>
      <c r="L25" s="15"/>
      <c r="M25" s="15"/>
      <c r="N25" s="15"/>
      <c r="O25" s="15"/>
      <c r="P25" s="15"/>
      <c r="Q25" s="15"/>
      <c r="R25" s="15"/>
      <c r="S25" s="15"/>
      <c r="T25" s="15"/>
      <c r="U25" s="15"/>
      <c r="V25" s="15"/>
      <c r="W25" s="15"/>
      <c r="X25" s="15"/>
      <c r="Y25" s="15"/>
      <c r="Z25" s="15"/>
      <c r="AA25" s="15"/>
      <c r="AB25" s="15"/>
      <c r="AC25" s="15"/>
      <c r="AD25" s="15"/>
      <c r="AE25" s="15"/>
      <c r="AF25" s="15"/>
      <c r="AG25" s="15"/>
      <c r="AH25" s="15"/>
      <c r="AI25" s="15"/>
      <c r="AJ25" s="15"/>
      <c r="AK25" s="15"/>
      <c r="AL25" s="15"/>
      <c r="AM25" s="15"/>
      <c r="AN25" s="15"/>
      <c r="AO25" s="15"/>
      <c r="AP25" s="15"/>
      <c r="AQ25" s="15"/>
      <c r="AR25" s="15"/>
      <c r="AS25" s="15"/>
      <c r="AT25" s="15"/>
      <c r="AU25" s="15"/>
      <c r="AV25" s="15"/>
      <c r="AW25" s="15"/>
      <c r="AX25" s="15"/>
      <c r="AY25" s="15"/>
      <c r="AZ25" s="15"/>
      <c r="BA25" s="15"/>
      <c r="BB25" s="15"/>
      <c r="BC25" s="15"/>
      <c r="BD25" s="15"/>
      <c r="BE25" s="15"/>
      <c r="BF25" s="15"/>
      <c r="BG25" s="15"/>
      <c r="BH25" s="15"/>
      <c r="BI25" s="15"/>
      <c r="BJ25" s="15"/>
      <c r="BK25" s="15"/>
      <c r="BL25" s="15"/>
      <c r="BM25" s="15"/>
      <c r="BN25" s="15"/>
      <c r="BO25" s="15"/>
      <c r="BP25" s="15"/>
      <c r="BQ25" s="15"/>
      <c r="BR25" s="15"/>
      <c r="BS25" s="15"/>
      <c r="BT25" s="15"/>
      <c r="BU25" s="15"/>
      <c r="BV25" s="15"/>
      <c r="BW25" s="15"/>
      <c r="BX25" s="15"/>
      <c r="BY25" s="15"/>
      <c r="BZ25" s="15"/>
      <c r="CA25" s="15"/>
      <c r="CB25" s="15"/>
      <c r="CC25" s="15"/>
      <c r="CD25" s="15"/>
      <c r="CE25" s="15"/>
      <c r="CF25" s="15"/>
      <c r="CG25" s="15"/>
      <c r="CH25" s="15"/>
      <c r="CI25" s="15"/>
      <c r="CJ25" s="15"/>
      <c r="CK25" s="15"/>
      <c r="CL25" s="15"/>
      <c r="CM25" s="15"/>
      <c r="CN25" s="15"/>
      <c r="CO25" s="15"/>
      <c r="CP25" s="15"/>
      <c r="CQ25" s="15"/>
      <c r="CR25" s="15"/>
      <c r="CS25" s="15"/>
    </row>
    <row r="26" spans="1:97" ht="15" thickBot="1">
      <c r="A26" s="20" t="s">
        <v>1935</v>
      </c>
      <c r="B26" s="15"/>
      <c r="C26" s="15"/>
      <c r="D26" s="15"/>
      <c r="E26" s="15"/>
      <c r="F26" s="15"/>
      <c r="G26" s="15"/>
      <c r="H26" s="66"/>
      <c r="I26" s="66"/>
      <c r="J26" s="66"/>
      <c r="K26" s="66"/>
      <c r="L26" s="15"/>
      <c r="M26" s="15"/>
      <c r="N26" s="15"/>
      <c r="O26" s="15"/>
      <c r="P26" s="15"/>
      <c r="Q26" s="15"/>
      <c r="R26" s="15"/>
      <c r="S26" s="15"/>
      <c r="T26" s="15"/>
      <c r="U26" s="15"/>
      <c r="V26" s="15"/>
      <c r="W26" s="15"/>
      <c r="X26" s="15"/>
      <c r="Y26" s="15"/>
      <c r="Z26" s="15"/>
      <c r="AA26" s="15"/>
      <c r="AB26" s="15"/>
      <c r="AC26" s="15"/>
      <c r="AD26" s="15"/>
      <c r="AE26" s="15"/>
      <c r="AF26" s="15"/>
      <c r="AG26" s="15"/>
      <c r="AH26" s="15"/>
      <c r="AI26" s="15"/>
      <c r="AJ26" s="15"/>
      <c r="AK26" s="15"/>
      <c r="AL26" s="15"/>
      <c r="AM26" s="15"/>
      <c r="AN26" s="15"/>
      <c r="AO26" s="15"/>
      <c r="AP26" s="15"/>
      <c r="AQ26" s="15"/>
      <c r="AR26" s="15"/>
      <c r="AS26" s="15"/>
      <c r="AT26" s="15"/>
      <c r="AU26" s="15"/>
      <c r="AV26" s="15"/>
      <c r="AW26" s="15"/>
      <c r="AX26" s="15"/>
      <c r="AY26" s="15"/>
      <c r="AZ26" s="15"/>
      <c r="BA26" s="15"/>
      <c r="BB26" s="15"/>
      <c r="BC26" s="15"/>
      <c r="BD26" s="15"/>
      <c r="BE26" s="15"/>
      <c r="BF26" s="15"/>
      <c r="BG26" s="15"/>
      <c r="BH26" s="15"/>
      <c r="BI26" s="15"/>
      <c r="BJ26" s="15"/>
      <c r="BK26" s="15"/>
      <c r="BL26" s="15"/>
      <c r="BM26" s="15"/>
      <c r="BN26" s="15"/>
      <c r="BO26" s="15"/>
      <c r="BP26" s="15"/>
      <c r="BQ26" s="15"/>
      <c r="BR26" s="15"/>
      <c r="BS26" s="15"/>
      <c r="BT26" s="15"/>
      <c r="BU26" s="15"/>
      <c r="BV26" s="15"/>
      <c r="BW26" s="15"/>
      <c r="BX26" s="15"/>
      <c r="BY26" s="15"/>
      <c r="BZ26" s="15"/>
      <c r="CA26" s="15"/>
      <c r="CB26" s="15"/>
      <c r="CC26" s="15"/>
      <c r="CD26" s="15"/>
      <c r="CE26" s="15"/>
      <c r="CF26" s="15"/>
      <c r="CG26" s="15"/>
      <c r="CH26" s="15"/>
      <c r="CI26" s="15"/>
      <c r="CJ26" s="15"/>
      <c r="CK26" s="15"/>
      <c r="CL26" s="15"/>
      <c r="CM26" s="15"/>
      <c r="CN26" s="15"/>
      <c r="CO26" s="15"/>
      <c r="CP26" s="15"/>
      <c r="CQ26" s="15"/>
      <c r="CR26" s="15"/>
      <c r="CS26" s="15"/>
    </row>
    <row r="27" spans="1:97">
      <c r="A27" s="15" t="s">
        <v>1936</v>
      </c>
      <c r="B27" s="15">
        <v>260</v>
      </c>
      <c r="C27" s="15">
        <v>1</v>
      </c>
      <c r="D27" s="15">
        <v>15</v>
      </c>
      <c r="E27" s="15">
        <v>3.5</v>
      </c>
      <c r="F27" s="15">
        <v>690</v>
      </c>
      <c r="G27" s="15"/>
      <c r="H27" s="66">
        <f t="shared" si="8"/>
        <v>1.9230769230769231</v>
      </c>
      <c r="I27" s="66">
        <f t="shared" si="9"/>
        <v>28.846153846153847</v>
      </c>
      <c r="J27" s="66">
        <f t="shared" si="10"/>
        <v>1326.9230769230769</v>
      </c>
      <c r="K27" s="66">
        <f t="shared" si="11"/>
        <v>12.115384615384615</v>
      </c>
      <c r="L27" s="15"/>
      <c r="M27" s="15"/>
      <c r="N27" s="15"/>
      <c r="O27" s="15"/>
      <c r="P27" s="15"/>
      <c r="Q27" s="15"/>
      <c r="R27" s="15"/>
      <c r="S27" s="15"/>
      <c r="T27" s="15"/>
      <c r="U27" s="15"/>
      <c r="V27" s="15"/>
      <c r="W27" s="15"/>
      <c r="X27" s="15"/>
      <c r="Y27" s="15"/>
      <c r="Z27" s="15"/>
      <c r="AA27" s="15"/>
      <c r="AB27" s="15"/>
      <c r="AC27" s="15"/>
      <c r="AD27" s="15"/>
      <c r="AE27" s="15"/>
      <c r="AF27" s="15"/>
      <c r="AG27" s="15"/>
      <c r="AH27" s="15"/>
      <c r="AI27" s="15"/>
      <c r="AJ27" s="15"/>
      <c r="AK27" s="15"/>
      <c r="AL27" s="15"/>
      <c r="AM27" s="15"/>
      <c r="AN27" s="15"/>
      <c r="AO27" s="15"/>
      <c r="AP27" s="15"/>
      <c r="AQ27" s="15"/>
      <c r="AR27" s="15"/>
      <c r="AS27" s="15"/>
      <c r="AT27" s="15"/>
      <c r="AU27" s="15"/>
      <c r="AV27" s="15"/>
      <c r="AW27" s="15"/>
      <c r="AX27" s="15"/>
      <c r="AY27" s="15"/>
      <c r="AZ27" s="15"/>
      <c r="BA27" s="15"/>
      <c r="BB27" s="15"/>
      <c r="BC27" s="15"/>
      <c r="BD27" s="15"/>
      <c r="BE27" s="15"/>
      <c r="BF27" s="15"/>
      <c r="BG27" s="15"/>
      <c r="BH27" s="15"/>
      <c r="BI27" s="15"/>
      <c r="BJ27" s="15"/>
      <c r="BK27" s="15"/>
      <c r="BL27" s="15"/>
      <c r="BM27" s="15"/>
      <c r="BN27" s="15"/>
      <c r="BO27" s="15"/>
      <c r="BP27" s="15"/>
      <c r="BQ27" s="15"/>
      <c r="BR27" s="15"/>
      <c r="BS27" s="15"/>
      <c r="BT27" s="15"/>
      <c r="BU27" s="15"/>
      <c r="BV27" s="15"/>
      <c r="BW27" s="15"/>
      <c r="BX27" s="15"/>
      <c r="BY27" s="15"/>
      <c r="BZ27" s="15"/>
      <c r="CA27" s="15"/>
      <c r="CB27" s="15"/>
      <c r="CC27" s="15"/>
      <c r="CD27" s="15"/>
      <c r="CE27" s="15"/>
      <c r="CF27" s="15"/>
      <c r="CG27" s="15"/>
      <c r="CH27" s="15"/>
      <c r="CI27" s="15"/>
      <c r="CJ27" s="15"/>
      <c r="CK27" s="15"/>
      <c r="CL27" s="15"/>
      <c r="CM27" s="15"/>
      <c r="CN27" s="15"/>
      <c r="CO27" s="15"/>
      <c r="CP27" s="15"/>
      <c r="CQ27" s="15"/>
      <c r="CR27" s="15"/>
      <c r="CS27" s="15"/>
    </row>
    <row r="28" spans="1:97">
      <c r="A28" s="15" t="s">
        <v>1937</v>
      </c>
      <c r="B28" s="15">
        <v>400</v>
      </c>
      <c r="C28" s="15">
        <v>1</v>
      </c>
      <c r="D28" s="15">
        <v>22</v>
      </c>
      <c r="E28" s="15">
        <v>6</v>
      </c>
      <c r="F28" s="15">
        <v>1040</v>
      </c>
      <c r="G28" s="15"/>
      <c r="H28" s="66">
        <f t="shared" si="8"/>
        <v>1.25</v>
      </c>
      <c r="I28" s="66">
        <f t="shared" si="9"/>
        <v>27.5</v>
      </c>
      <c r="J28" s="66">
        <f t="shared" si="10"/>
        <v>1300</v>
      </c>
      <c r="K28" s="66">
        <f t="shared" si="11"/>
        <v>13.5</v>
      </c>
      <c r="L28" s="15"/>
      <c r="M28" s="15"/>
      <c r="N28" s="15"/>
      <c r="O28" s="15"/>
      <c r="P28" s="15"/>
      <c r="Q28" s="15"/>
      <c r="R28" s="15"/>
      <c r="S28" s="15"/>
      <c r="T28" s="15"/>
      <c r="U28" s="15"/>
      <c r="V28" s="15"/>
      <c r="W28" s="15"/>
      <c r="X28" s="15"/>
      <c r="Y28" s="15"/>
      <c r="Z28" s="15"/>
      <c r="AA28" s="15"/>
      <c r="AB28" s="15"/>
      <c r="AC28" s="15"/>
      <c r="AD28" s="15"/>
      <c r="AE28" s="15"/>
      <c r="AF28" s="15"/>
      <c r="AG28" s="15"/>
      <c r="AH28" s="15"/>
      <c r="AI28" s="15"/>
      <c r="AJ28" s="15"/>
      <c r="AK28" s="15"/>
      <c r="AL28" s="15"/>
      <c r="AM28" s="15"/>
      <c r="AN28" s="15"/>
      <c r="AO28" s="15"/>
      <c r="AP28" s="15"/>
      <c r="AQ28" s="15"/>
      <c r="AR28" s="15"/>
      <c r="AS28" s="15"/>
      <c r="AT28" s="15"/>
      <c r="AU28" s="15"/>
      <c r="AV28" s="15"/>
      <c r="AW28" s="15"/>
      <c r="AX28" s="15"/>
      <c r="AY28" s="15"/>
      <c r="AZ28" s="15"/>
      <c r="BA28" s="15"/>
      <c r="BB28" s="15"/>
      <c r="BC28" s="15"/>
      <c r="BD28" s="15"/>
      <c r="BE28" s="15"/>
      <c r="BF28" s="15"/>
      <c r="BG28" s="15"/>
      <c r="BH28" s="15"/>
      <c r="BI28" s="15"/>
      <c r="BJ28" s="15"/>
      <c r="BK28" s="15"/>
      <c r="BL28" s="15"/>
      <c r="BM28" s="15"/>
      <c r="BN28" s="15"/>
      <c r="BO28" s="15"/>
      <c r="BP28" s="15"/>
      <c r="BQ28" s="15"/>
      <c r="BR28" s="15"/>
      <c r="BS28" s="15"/>
      <c r="BT28" s="15"/>
      <c r="BU28" s="15"/>
      <c r="BV28" s="15"/>
      <c r="BW28" s="15"/>
      <c r="BX28" s="15"/>
      <c r="BY28" s="15"/>
      <c r="BZ28" s="15"/>
      <c r="CA28" s="15"/>
      <c r="CB28" s="15"/>
      <c r="CC28" s="15"/>
      <c r="CD28" s="15"/>
      <c r="CE28" s="15"/>
      <c r="CF28" s="15"/>
      <c r="CG28" s="15"/>
      <c r="CH28" s="15"/>
      <c r="CI28" s="15"/>
      <c r="CJ28" s="15"/>
      <c r="CK28" s="15"/>
      <c r="CL28" s="15"/>
      <c r="CM28" s="15"/>
      <c r="CN28" s="15"/>
      <c r="CO28" s="15"/>
      <c r="CP28" s="15"/>
      <c r="CQ28" s="15"/>
      <c r="CR28" s="15"/>
      <c r="CS28" s="15"/>
    </row>
    <row r="29" spans="1:97" ht="15" thickBot="1">
      <c r="A29" s="15" t="s">
        <v>1938</v>
      </c>
      <c r="B29" s="15">
        <v>560</v>
      </c>
      <c r="C29" s="15">
        <v>2</v>
      </c>
      <c r="D29" s="15">
        <v>32</v>
      </c>
      <c r="E29" s="15">
        <v>8</v>
      </c>
      <c r="F29" s="15">
        <v>1480</v>
      </c>
      <c r="G29" s="15"/>
      <c r="H29" s="66">
        <f t="shared" si="8"/>
        <v>1.7857142857142856</v>
      </c>
      <c r="I29" s="66">
        <f t="shared" si="9"/>
        <v>28.571428571428569</v>
      </c>
      <c r="J29" s="66">
        <f t="shared" si="10"/>
        <v>1321.4285714285713</v>
      </c>
      <c r="K29" s="66">
        <f t="shared" si="11"/>
        <v>12.857142857142856</v>
      </c>
      <c r="L29" s="15"/>
      <c r="M29" s="15"/>
      <c r="N29" s="15"/>
      <c r="O29" s="15"/>
      <c r="P29" s="15"/>
      <c r="Q29" s="15"/>
      <c r="R29" s="15"/>
      <c r="S29" s="15"/>
      <c r="T29" s="15"/>
      <c r="U29" s="15"/>
      <c r="V29" s="15"/>
      <c r="W29" s="15"/>
      <c r="X29" s="15"/>
      <c r="Y29" s="15"/>
      <c r="Z29" s="15"/>
      <c r="AA29" s="15"/>
      <c r="AB29" s="15"/>
      <c r="AC29" s="15"/>
      <c r="AD29" s="15"/>
      <c r="AE29" s="15"/>
      <c r="AF29" s="15"/>
      <c r="AG29" s="15"/>
      <c r="AH29" s="15"/>
      <c r="AI29" s="15"/>
      <c r="AJ29" s="15"/>
      <c r="AK29" s="15"/>
      <c r="AL29" s="15"/>
      <c r="AM29" s="15"/>
      <c r="AN29" s="15"/>
      <c r="AO29" s="15"/>
      <c r="AP29" s="15"/>
      <c r="AQ29" s="15"/>
      <c r="AR29" s="15"/>
      <c r="AS29" s="15"/>
      <c r="AT29" s="15"/>
      <c r="AU29" s="15"/>
      <c r="AV29" s="15"/>
      <c r="AW29" s="15"/>
      <c r="AX29" s="15"/>
      <c r="AY29" s="15"/>
      <c r="AZ29" s="15"/>
      <c r="BA29" s="15"/>
      <c r="BB29" s="15"/>
      <c r="BC29" s="15"/>
      <c r="BD29" s="15"/>
      <c r="BE29" s="15"/>
      <c r="BF29" s="15"/>
      <c r="BG29" s="15"/>
      <c r="BH29" s="15"/>
      <c r="BI29" s="15"/>
      <c r="BJ29" s="15"/>
      <c r="BK29" s="15"/>
      <c r="BL29" s="15"/>
      <c r="BM29" s="15"/>
      <c r="BN29" s="15"/>
      <c r="BO29" s="15"/>
      <c r="BP29" s="15"/>
      <c r="BQ29" s="15"/>
      <c r="BR29" s="15"/>
      <c r="BS29" s="15"/>
      <c r="BT29" s="15"/>
      <c r="BU29" s="15"/>
      <c r="BV29" s="15"/>
      <c r="BW29" s="15"/>
      <c r="BX29" s="15"/>
      <c r="BY29" s="15"/>
      <c r="BZ29" s="15"/>
      <c r="CA29" s="15"/>
      <c r="CB29" s="15"/>
      <c r="CC29" s="15"/>
      <c r="CD29" s="15"/>
      <c r="CE29" s="15"/>
      <c r="CF29" s="15"/>
      <c r="CG29" s="15"/>
      <c r="CH29" s="15"/>
      <c r="CI29" s="15"/>
      <c r="CJ29" s="15"/>
      <c r="CK29" s="15"/>
      <c r="CL29" s="15"/>
      <c r="CM29" s="15"/>
      <c r="CN29" s="15"/>
      <c r="CO29" s="15"/>
      <c r="CP29" s="15"/>
      <c r="CQ29" s="15"/>
      <c r="CR29" s="15"/>
      <c r="CS29" s="15"/>
    </row>
    <row r="30" spans="1:97" ht="15" thickBot="1">
      <c r="A30" s="20" t="s">
        <v>1939</v>
      </c>
      <c r="B30" s="15"/>
      <c r="C30" s="15">
        <v>0</v>
      </c>
      <c r="D30" s="15"/>
      <c r="E30" s="15"/>
      <c r="F30" s="15"/>
      <c r="G30" s="15"/>
      <c r="H30" s="66"/>
      <c r="I30" s="66"/>
      <c r="J30" s="66"/>
      <c r="K30" s="66"/>
      <c r="L30" s="15"/>
      <c r="M30" s="15"/>
      <c r="N30" s="15"/>
      <c r="O30" s="15"/>
      <c r="P30" s="15"/>
      <c r="Q30" s="15"/>
      <c r="R30" s="15"/>
      <c r="S30" s="15"/>
      <c r="T30" s="15"/>
      <c r="U30" s="15"/>
      <c r="V30" s="15"/>
      <c r="W30" s="15"/>
      <c r="X30" s="15"/>
      <c r="Y30" s="15"/>
      <c r="Z30" s="15"/>
      <c r="AA30" s="15"/>
      <c r="AB30" s="15"/>
      <c r="AC30" s="15"/>
      <c r="AD30" s="15"/>
      <c r="AE30" s="15"/>
      <c r="AF30" s="15"/>
      <c r="AG30" s="15"/>
      <c r="AH30" s="15"/>
      <c r="AI30" s="15"/>
      <c r="AJ30" s="15"/>
      <c r="AK30" s="15"/>
      <c r="AL30" s="15"/>
      <c r="AM30" s="15"/>
      <c r="AN30" s="15"/>
      <c r="AO30" s="15"/>
      <c r="AP30" s="15"/>
      <c r="AQ30" s="15"/>
      <c r="AR30" s="15"/>
      <c r="AS30" s="15"/>
      <c r="AT30" s="15"/>
      <c r="AU30" s="15"/>
      <c r="AV30" s="15"/>
      <c r="AW30" s="15"/>
      <c r="AX30" s="15"/>
      <c r="AY30" s="15"/>
      <c r="AZ30" s="15"/>
      <c r="BA30" s="15"/>
      <c r="BB30" s="15"/>
      <c r="BC30" s="15"/>
      <c r="BD30" s="15"/>
      <c r="BE30" s="15"/>
      <c r="BF30" s="15"/>
      <c r="BG30" s="15"/>
      <c r="BH30" s="15"/>
      <c r="BI30" s="15"/>
      <c r="BJ30" s="15"/>
      <c r="BK30" s="15"/>
      <c r="BL30" s="15"/>
      <c r="BM30" s="15"/>
      <c r="BN30" s="15"/>
      <c r="BO30" s="15"/>
      <c r="BP30" s="15"/>
      <c r="BQ30" s="15"/>
      <c r="BR30" s="15"/>
      <c r="BS30" s="15"/>
      <c r="BT30" s="15"/>
      <c r="BU30" s="15"/>
      <c r="BV30" s="15"/>
      <c r="BW30" s="15"/>
      <c r="BX30" s="15"/>
      <c r="BY30" s="15"/>
      <c r="BZ30" s="15"/>
      <c r="CA30" s="15"/>
      <c r="CB30" s="15"/>
      <c r="CC30" s="15"/>
      <c r="CD30" s="15"/>
      <c r="CE30" s="15"/>
      <c r="CF30" s="15"/>
      <c r="CG30" s="15"/>
      <c r="CH30" s="15"/>
      <c r="CI30" s="15"/>
      <c r="CJ30" s="15"/>
      <c r="CK30" s="15"/>
      <c r="CL30" s="15"/>
      <c r="CM30" s="15"/>
      <c r="CN30" s="15"/>
      <c r="CO30" s="15"/>
      <c r="CP30" s="15"/>
      <c r="CQ30" s="15"/>
      <c r="CR30" s="15"/>
      <c r="CS30" s="15"/>
    </row>
    <row r="31" spans="1:97">
      <c r="A31" s="15" t="s">
        <v>1940</v>
      </c>
      <c r="B31" s="15">
        <v>70</v>
      </c>
      <c r="C31" s="15">
        <v>0</v>
      </c>
      <c r="D31" s="15">
        <v>4</v>
      </c>
      <c r="E31" s="15">
        <v>0.5</v>
      </c>
      <c r="F31" s="15">
        <v>140</v>
      </c>
      <c r="G31" s="15"/>
      <c r="H31" s="66">
        <f t="shared" si="8"/>
        <v>0</v>
      </c>
      <c r="I31" s="66">
        <f t="shared" si="9"/>
        <v>28.571428571428569</v>
      </c>
      <c r="J31" s="66">
        <f t="shared" si="10"/>
        <v>1000</v>
      </c>
      <c r="K31" s="66">
        <f t="shared" si="11"/>
        <v>6.4285714285714279</v>
      </c>
      <c r="L31" s="15"/>
      <c r="M31" s="15"/>
      <c r="N31" s="15"/>
      <c r="O31" s="15"/>
      <c r="P31" s="15"/>
      <c r="Q31" s="15"/>
      <c r="R31" s="15"/>
      <c r="S31" s="15"/>
      <c r="T31" s="15"/>
      <c r="U31" s="15"/>
      <c r="V31" s="15"/>
      <c r="W31" s="15"/>
      <c r="X31" s="15"/>
      <c r="Y31" s="15"/>
      <c r="Z31" s="15"/>
      <c r="AA31" s="15"/>
      <c r="AB31" s="15"/>
      <c r="AC31" s="15"/>
      <c r="AD31" s="15"/>
      <c r="AE31" s="15"/>
      <c r="AF31" s="15"/>
      <c r="AG31" s="15"/>
      <c r="AH31" s="15"/>
      <c r="AI31" s="15"/>
      <c r="AJ31" s="15"/>
      <c r="AK31" s="15"/>
      <c r="AL31" s="15"/>
      <c r="AM31" s="15"/>
      <c r="AN31" s="15"/>
      <c r="AO31" s="15"/>
      <c r="AP31" s="15"/>
      <c r="AQ31" s="15"/>
      <c r="AR31" s="15"/>
      <c r="AS31" s="15"/>
      <c r="AT31" s="15"/>
      <c r="AU31" s="15"/>
      <c r="AV31" s="15"/>
      <c r="AW31" s="15"/>
      <c r="AX31" s="15"/>
      <c r="AY31" s="15"/>
      <c r="AZ31" s="15"/>
      <c r="BA31" s="15"/>
      <c r="BB31" s="15"/>
      <c r="BC31" s="15"/>
      <c r="BD31" s="15"/>
      <c r="BE31" s="15"/>
      <c r="BF31" s="15"/>
      <c r="BG31" s="15"/>
      <c r="BH31" s="15"/>
      <c r="BI31" s="15"/>
      <c r="BJ31" s="15"/>
      <c r="BK31" s="15"/>
      <c r="BL31" s="15"/>
      <c r="BM31" s="15"/>
      <c r="BN31" s="15"/>
      <c r="BO31" s="15"/>
      <c r="BP31" s="15"/>
      <c r="BQ31" s="15"/>
      <c r="BR31" s="15"/>
      <c r="BS31" s="15"/>
      <c r="BT31" s="15"/>
      <c r="BU31" s="15"/>
      <c r="BV31" s="15"/>
      <c r="BW31" s="15"/>
      <c r="BX31" s="15"/>
      <c r="BY31" s="15"/>
      <c r="BZ31" s="15"/>
      <c r="CA31" s="15"/>
      <c r="CB31" s="15"/>
      <c r="CC31" s="15"/>
      <c r="CD31" s="15"/>
      <c r="CE31" s="15"/>
      <c r="CF31" s="15"/>
      <c r="CG31" s="15"/>
      <c r="CH31" s="15"/>
      <c r="CI31" s="15"/>
      <c r="CJ31" s="15"/>
      <c r="CK31" s="15"/>
      <c r="CL31" s="15"/>
      <c r="CM31" s="15"/>
      <c r="CN31" s="15"/>
      <c r="CO31" s="15"/>
      <c r="CP31" s="15"/>
      <c r="CQ31" s="15"/>
      <c r="CR31" s="15"/>
      <c r="CS31" s="15"/>
    </row>
    <row r="32" spans="1:97">
      <c r="A32" s="15" t="s">
        <v>1941</v>
      </c>
      <c r="B32" s="15">
        <v>80</v>
      </c>
      <c r="C32" s="15">
        <v>0</v>
      </c>
      <c r="D32" s="15">
        <v>4</v>
      </c>
      <c r="E32" s="15">
        <v>0.5</v>
      </c>
      <c r="F32" s="15">
        <v>240</v>
      </c>
      <c r="G32" s="15"/>
      <c r="H32" s="66">
        <f t="shared" si="8"/>
        <v>0</v>
      </c>
      <c r="I32" s="66">
        <f t="shared" si="9"/>
        <v>25</v>
      </c>
      <c r="J32" s="66">
        <f t="shared" si="10"/>
        <v>1500</v>
      </c>
      <c r="K32" s="66">
        <f t="shared" si="11"/>
        <v>5.625</v>
      </c>
      <c r="L32" s="15"/>
      <c r="M32" s="15"/>
      <c r="N32" s="15"/>
      <c r="O32" s="15"/>
      <c r="P32" s="15"/>
      <c r="Q32" s="15"/>
      <c r="R32" s="15"/>
      <c r="S32" s="15"/>
      <c r="T32" s="15"/>
      <c r="U32" s="15"/>
      <c r="V32" s="15"/>
      <c r="W32" s="15"/>
      <c r="X32" s="15"/>
      <c r="Y32" s="15"/>
      <c r="Z32" s="15"/>
      <c r="AA32" s="15"/>
      <c r="AB32" s="15"/>
      <c r="AC32" s="15"/>
      <c r="AD32" s="15"/>
      <c r="AE32" s="15"/>
      <c r="AF32" s="15"/>
      <c r="AG32" s="15"/>
      <c r="AH32" s="15"/>
      <c r="AI32" s="15"/>
      <c r="AJ32" s="15"/>
      <c r="AK32" s="15"/>
      <c r="AL32" s="15"/>
      <c r="AM32" s="15"/>
      <c r="AN32" s="15"/>
      <c r="AO32" s="15"/>
      <c r="AP32" s="15"/>
      <c r="AQ32" s="15"/>
      <c r="AR32" s="15"/>
      <c r="AS32" s="15"/>
      <c r="AT32" s="15"/>
      <c r="AU32" s="15"/>
      <c r="AV32" s="15"/>
      <c r="AW32" s="15"/>
      <c r="AX32" s="15"/>
      <c r="AY32" s="15"/>
      <c r="AZ32" s="15"/>
      <c r="BA32" s="15"/>
      <c r="BB32" s="15"/>
      <c r="BC32" s="15"/>
      <c r="BD32" s="15"/>
      <c r="BE32" s="15"/>
      <c r="BF32" s="15"/>
      <c r="BG32" s="15"/>
      <c r="BH32" s="15"/>
      <c r="BI32" s="15"/>
      <c r="BJ32" s="15"/>
      <c r="BK32" s="15"/>
      <c r="BL32" s="15"/>
      <c r="BM32" s="15"/>
      <c r="BN32" s="15"/>
      <c r="BO32" s="15"/>
      <c r="BP32" s="15"/>
      <c r="BQ32" s="15"/>
      <c r="BR32" s="15"/>
      <c r="BS32" s="15"/>
      <c r="BT32" s="15"/>
      <c r="BU32" s="15"/>
      <c r="BV32" s="15"/>
      <c r="BW32" s="15"/>
      <c r="BX32" s="15"/>
      <c r="BY32" s="15"/>
      <c r="BZ32" s="15"/>
      <c r="CA32" s="15"/>
      <c r="CB32" s="15"/>
      <c r="CC32" s="15"/>
      <c r="CD32" s="15"/>
      <c r="CE32" s="15"/>
      <c r="CF32" s="15"/>
      <c r="CG32" s="15"/>
      <c r="CH32" s="15"/>
      <c r="CI32" s="15"/>
      <c r="CJ32" s="15"/>
      <c r="CK32" s="15"/>
      <c r="CL32" s="15"/>
      <c r="CM32" s="15"/>
      <c r="CN32" s="15"/>
      <c r="CO32" s="15"/>
      <c r="CP32" s="15"/>
      <c r="CQ32" s="15"/>
      <c r="CR32" s="15"/>
      <c r="CS32" s="15"/>
    </row>
    <row r="33" spans="1:97" ht="15" thickBot="1">
      <c r="A33" s="15" t="s">
        <v>1942</v>
      </c>
      <c r="B33" s="15">
        <v>70</v>
      </c>
      <c r="C33" s="15">
        <v>0</v>
      </c>
      <c r="D33" s="15">
        <v>4</v>
      </c>
      <c r="E33" s="15">
        <v>0.5</v>
      </c>
      <c r="F33" s="15">
        <v>270</v>
      </c>
      <c r="G33" s="15"/>
      <c r="H33" s="66">
        <f t="shared" si="8"/>
        <v>0</v>
      </c>
      <c r="I33" s="66">
        <f t="shared" si="9"/>
        <v>28.571428571428569</v>
      </c>
      <c r="J33" s="66">
        <f t="shared" si="10"/>
        <v>1928.5714285714287</v>
      </c>
      <c r="K33" s="66">
        <f t="shared" si="11"/>
        <v>6.4285714285714279</v>
      </c>
      <c r="L33" s="15"/>
      <c r="M33" s="15"/>
      <c r="N33" s="15"/>
      <c r="O33" s="15"/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/>
      <c r="AB33" s="15"/>
      <c r="AC33" s="15"/>
      <c r="AD33" s="15"/>
      <c r="AE33" s="15"/>
      <c r="AF33" s="15"/>
      <c r="AG33" s="15"/>
      <c r="AH33" s="15"/>
      <c r="AI33" s="15"/>
      <c r="AJ33" s="15"/>
      <c r="AK33" s="15"/>
      <c r="AL33" s="15"/>
      <c r="AM33" s="15"/>
      <c r="AN33" s="15"/>
      <c r="AO33" s="15"/>
      <c r="AP33" s="15"/>
      <c r="AQ33" s="15"/>
      <c r="AR33" s="15"/>
      <c r="AS33" s="15"/>
      <c r="AT33" s="15"/>
      <c r="AU33" s="15"/>
      <c r="AV33" s="15"/>
      <c r="AW33" s="15"/>
      <c r="AX33" s="15"/>
      <c r="AY33" s="15"/>
      <c r="AZ33" s="15"/>
      <c r="BA33" s="15"/>
      <c r="BB33" s="15"/>
      <c r="BC33" s="15"/>
      <c r="BD33" s="15"/>
      <c r="BE33" s="15"/>
      <c r="BF33" s="15"/>
      <c r="BG33" s="15"/>
      <c r="BH33" s="15"/>
      <c r="BI33" s="15"/>
      <c r="BJ33" s="15"/>
      <c r="BK33" s="15"/>
      <c r="BL33" s="15"/>
      <c r="BM33" s="15"/>
      <c r="BN33" s="15"/>
      <c r="BO33" s="15"/>
      <c r="BP33" s="15"/>
      <c r="BQ33" s="15"/>
      <c r="BR33" s="15"/>
      <c r="BS33" s="15"/>
      <c r="BT33" s="15"/>
      <c r="BU33" s="15"/>
      <c r="BV33" s="15"/>
      <c r="BW33" s="15"/>
      <c r="BX33" s="15"/>
      <c r="BY33" s="15"/>
      <c r="BZ33" s="15"/>
      <c r="CA33" s="15"/>
      <c r="CB33" s="15"/>
      <c r="CC33" s="15"/>
      <c r="CD33" s="15"/>
      <c r="CE33" s="15"/>
      <c r="CF33" s="15"/>
      <c r="CG33" s="15"/>
      <c r="CH33" s="15"/>
      <c r="CI33" s="15"/>
      <c r="CJ33" s="15"/>
      <c r="CK33" s="15"/>
      <c r="CL33" s="15"/>
      <c r="CM33" s="15"/>
      <c r="CN33" s="15"/>
      <c r="CO33" s="15"/>
      <c r="CP33" s="15"/>
      <c r="CQ33" s="15"/>
      <c r="CR33" s="15"/>
      <c r="CS33" s="15"/>
    </row>
    <row r="34" spans="1:97" ht="15" thickBot="1">
      <c r="A34" s="20" t="s">
        <v>1943</v>
      </c>
      <c r="B34" s="15"/>
      <c r="D34" s="15"/>
      <c r="E34" s="15"/>
      <c r="F34" s="15"/>
      <c r="G34" s="15"/>
      <c r="H34" s="66"/>
      <c r="I34" s="66"/>
      <c r="J34" s="66"/>
      <c r="K34" s="66"/>
      <c r="L34" s="15"/>
      <c r="M34" s="15"/>
      <c r="N34" s="15"/>
      <c r="O34" s="15"/>
      <c r="P34" s="15"/>
      <c r="Q34" s="15"/>
      <c r="R34" s="15"/>
      <c r="S34" s="15"/>
      <c r="T34" s="15"/>
      <c r="U34" s="15"/>
      <c r="V34" s="15"/>
      <c r="W34" s="15"/>
      <c r="X34" s="15"/>
      <c r="Y34" s="15"/>
      <c r="Z34" s="15"/>
      <c r="AA34" s="15"/>
      <c r="AB34" s="15"/>
      <c r="AC34" s="15"/>
      <c r="AD34" s="15"/>
      <c r="AE34" s="15"/>
      <c r="AF34" s="15"/>
      <c r="AG34" s="15"/>
      <c r="AH34" s="15"/>
      <c r="AI34" s="15"/>
      <c r="AJ34" s="15"/>
      <c r="AK34" s="15"/>
      <c r="AL34" s="15"/>
      <c r="AM34" s="15"/>
      <c r="AN34" s="15"/>
      <c r="AO34" s="15"/>
      <c r="AP34" s="15"/>
      <c r="AQ34" s="15"/>
      <c r="AR34" s="15"/>
      <c r="AS34" s="15"/>
      <c r="AT34" s="15"/>
      <c r="AU34" s="15"/>
      <c r="AV34" s="15"/>
      <c r="AW34" s="15"/>
      <c r="AX34" s="15"/>
      <c r="AY34" s="15"/>
      <c r="AZ34" s="15"/>
      <c r="BA34" s="15"/>
      <c r="BB34" s="15"/>
      <c r="BC34" s="15"/>
      <c r="BD34" s="15"/>
      <c r="BE34" s="15"/>
      <c r="BF34" s="15"/>
      <c r="BG34" s="15"/>
      <c r="BH34" s="15"/>
      <c r="BI34" s="15"/>
      <c r="BJ34" s="15"/>
      <c r="BK34" s="15"/>
      <c r="BL34" s="15"/>
      <c r="BM34" s="15"/>
      <c r="BN34" s="15"/>
      <c r="BO34" s="15"/>
      <c r="BP34" s="15"/>
      <c r="BQ34" s="15"/>
      <c r="BR34" s="15"/>
      <c r="BS34" s="15"/>
      <c r="BT34" s="15"/>
      <c r="BU34" s="15"/>
      <c r="BV34" s="15"/>
      <c r="BW34" s="15"/>
      <c r="BX34" s="15"/>
      <c r="BY34" s="15"/>
      <c r="BZ34" s="15"/>
      <c r="CA34" s="15"/>
      <c r="CB34" s="15"/>
      <c r="CC34" s="15"/>
      <c r="CD34" s="15"/>
      <c r="CE34" s="15"/>
      <c r="CF34" s="15"/>
      <c r="CG34" s="15"/>
      <c r="CH34" s="15"/>
      <c r="CI34" s="15"/>
      <c r="CJ34" s="15"/>
      <c r="CK34" s="15"/>
      <c r="CL34" s="15"/>
      <c r="CM34" s="15"/>
      <c r="CN34" s="15"/>
      <c r="CO34" s="15"/>
      <c r="CP34" s="15"/>
      <c r="CQ34" s="15"/>
      <c r="CR34" s="15"/>
      <c r="CS34" s="15"/>
    </row>
    <row r="35" spans="1:97">
      <c r="A35" s="15" t="s">
        <v>1944</v>
      </c>
      <c r="B35" s="15">
        <v>310</v>
      </c>
      <c r="C35" s="15">
        <v>2</v>
      </c>
      <c r="D35" s="15">
        <v>15</v>
      </c>
      <c r="E35" s="15">
        <v>2.5</v>
      </c>
      <c r="F35" s="15">
        <v>600</v>
      </c>
      <c r="G35" s="15"/>
      <c r="H35" s="66">
        <f t="shared" si="8"/>
        <v>3.225806451612903</v>
      </c>
      <c r="I35" s="66">
        <f t="shared" si="9"/>
        <v>24.193548387096772</v>
      </c>
      <c r="J35" s="66">
        <f t="shared" si="10"/>
        <v>967.74193548387098</v>
      </c>
      <c r="K35" s="66">
        <f t="shared" si="11"/>
        <v>7.2580645161290329</v>
      </c>
      <c r="L35" s="15"/>
      <c r="M35" s="15"/>
      <c r="N35" s="15"/>
      <c r="O35" s="15"/>
      <c r="P35" s="15"/>
      <c r="Q35" s="15"/>
      <c r="R35" s="15"/>
      <c r="S35" s="15"/>
      <c r="T35" s="15"/>
      <c r="U35" s="15"/>
      <c r="V35" s="15"/>
      <c r="W35" s="15"/>
      <c r="X35" s="15"/>
      <c r="Y35" s="15"/>
      <c r="Z35" s="15"/>
      <c r="AA35" s="15"/>
      <c r="AB35" s="15"/>
      <c r="AC35" s="15"/>
      <c r="AD35" s="15"/>
      <c r="AE35" s="15"/>
      <c r="AF35" s="15"/>
      <c r="AG35" s="15"/>
      <c r="AH35" s="15"/>
      <c r="AI35" s="15"/>
      <c r="AJ35" s="15"/>
      <c r="AK35" s="15"/>
      <c r="AL35" s="15"/>
      <c r="AM35" s="15"/>
      <c r="AN35" s="15"/>
      <c r="AO35" s="15"/>
      <c r="AP35" s="15"/>
      <c r="AQ35" s="15"/>
      <c r="AR35" s="15"/>
      <c r="AS35" s="15"/>
      <c r="AT35" s="15"/>
      <c r="AU35" s="15"/>
      <c r="AV35" s="15"/>
      <c r="AW35" s="15"/>
      <c r="AX35" s="15"/>
      <c r="AY35" s="15"/>
      <c r="AZ35" s="15"/>
      <c r="BA35" s="15"/>
      <c r="BB35" s="15"/>
      <c r="BC35" s="15"/>
      <c r="BD35" s="15"/>
      <c r="BE35" s="15"/>
      <c r="BF35" s="15"/>
      <c r="BG35" s="15"/>
      <c r="BH35" s="15"/>
      <c r="BI35" s="15"/>
      <c r="BJ35" s="15"/>
      <c r="BK35" s="15"/>
      <c r="BL35" s="15"/>
      <c r="BM35" s="15"/>
      <c r="BN35" s="15"/>
      <c r="BO35" s="15"/>
      <c r="BP35" s="15"/>
      <c r="BQ35" s="15"/>
      <c r="BR35" s="15"/>
      <c r="BS35" s="15"/>
      <c r="BT35" s="15"/>
      <c r="BU35" s="15"/>
      <c r="BV35" s="15"/>
      <c r="BW35" s="15"/>
      <c r="BX35" s="15"/>
      <c r="BY35" s="15"/>
      <c r="BZ35" s="15"/>
      <c r="CA35" s="15"/>
      <c r="CB35" s="15"/>
      <c r="CC35" s="15"/>
      <c r="CD35" s="15"/>
      <c r="CE35" s="15"/>
      <c r="CF35" s="15"/>
      <c r="CG35" s="15"/>
      <c r="CH35" s="15"/>
      <c r="CI35" s="15"/>
      <c r="CJ35" s="15"/>
      <c r="CK35" s="15"/>
      <c r="CL35" s="15"/>
      <c r="CM35" s="15"/>
      <c r="CN35" s="15"/>
      <c r="CO35" s="15"/>
      <c r="CP35" s="15"/>
      <c r="CQ35" s="15"/>
      <c r="CR35" s="15"/>
      <c r="CS35" s="15"/>
    </row>
    <row r="36" spans="1:97">
      <c r="A36" s="15" t="s">
        <v>1945</v>
      </c>
      <c r="B36" s="15">
        <v>260</v>
      </c>
      <c r="C36" s="15">
        <v>2</v>
      </c>
      <c r="D36" s="15">
        <v>15</v>
      </c>
      <c r="E36" s="15">
        <v>1.5</v>
      </c>
      <c r="F36" s="15">
        <v>550</v>
      </c>
      <c r="G36" s="15"/>
      <c r="H36" s="66">
        <f t="shared" si="8"/>
        <v>3.8461538461538463</v>
      </c>
      <c r="I36" s="66">
        <f t="shared" si="9"/>
        <v>28.846153846153847</v>
      </c>
      <c r="J36" s="66">
        <f t="shared" si="10"/>
        <v>1057.6923076923076</v>
      </c>
      <c r="K36" s="66">
        <f t="shared" si="11"/>
        <v>5.1923076923076925</v>
      </c>
      <c r="L36" s="15"/>
      <c r="M36" s="15"/>
      <c r="N36" s="15"/>
      <c r="O36" s="15"/>
      <c r="P36" s="15"/>
      <c r="Q36" s="15"/>
      <c r="R36" s="15"/>
      <c r="S36" s="15"/>
      <c r="T36" s="15"/>
      <c r="U36" s="15"/>
      <c r="V36" s="15"/>
      <c r="W36" s="15"/>
      <c r="X36" s="15"/>
      <c r="Y36" s="15"/>
      <c r="Z36" s="15"/>
      <c r="AA36" s="15"/>
      <c r="AB36" s="15"/>
      <c r="AC36" s="15"/>
      <c r="AD36" s="15"/>
      <c r="AE36" s="15"/>
      <c r="AF36" s="15"/>
      <c r="AG36" s="15"/>
      <c r="AH36" s="15"/>
      <c r="AI36" s="15"/>
      <c r="AJ36" s="15"/>
      <c r="AK36" s="15"/>
      <c r="AL36" s="15"/>
      <c r="AM36" s="15"/>
      <c r="AN36" s="15"/>
      <c r="AO36" s="15"/>
      <c r="AP36" s="15"/>
      <c r="AQ36" s="15"/>
      <c r="AR36" s="15"/>
      <c r="AS36" s="15"/>
      <c r="AT36" s="15"/>
      <c r="AU36" s="15"/>
      <c r="AV36" s="15"/>
      <c r="AW36" s="15"/>
      <c r="AX36" s="15"/>
      <c r="AY36" s="15"/>
      <c r="AZ36" s="15"/>
      <c r="BA36" s="15"/>
      <c r="BB36" s="15"/>
      <c r="BC36" s="15"/>
      <c r="BD36" s="15"/>
      <c r="BE36" s="15"/>
      <c r="BF36" s="15"/>
      <c r="BG36" s="15"/>
      <c r="BH36" s="15"/>
      <c r="BI36" s="15"/>
      <c r="BJ36" s="15"/>
      <c r="BK36" s="15"/>
      <c r="BL36" s="15"/>
      <c r="BM36" s="15"/>
      <c r="BN36" s="15"/>
      <c r="BO36" s="15"/>
      <c r="BP36" s="15"/>
      <c r="BQ36" s="15"/>
      <c r="BR36" s="15"/>
      <c r="BS36" s="15"/>
      <c r="BT36" s="15"/>
      <c r="BU36" s="15"/>
      <c r="BV36" s="15"/>
      <c r="BW36" s="15"/>
      <c r="BX36" s="15"/>
      <c r="BY36" s="15"/>
      <c r="BZ36" s="15"/>
      <c r="CA36" s="15"/>
      <c r="CB36" s="15"/>
      <c r="CC36" s="15"/>
      <c r="CD36" s="15"/>
      <c r="CE36" s="15"/>
      <c r="CF36" s="15"/>
      <c r="CG36" s="15"/>
      <c r="CH36" s="15"/>
      <c r="CI36" s="15"/>
      <c r="CJ36" s="15"/>
      <c r="CK36" s="15"/>
      <c r="CL36" s="15"/>
      <c r="CM36" s="15"/>
      <c r="CN36" s="15"/>
      <c r="CO36" s="15"/>
      <c r="CP36" s="15"/>
      <c r="CQ36" s="15"/>
      <c r="CR36" s="15"/>
      <c r="CS36" s="15"/>
    </row>
    <row r="37" spans="1:97">
      <c r="A37" s="15" t="s">
        <v>1946</v>
      </c>
      <c r="B37" s="15">
        <v>270</v>
      </c>
      <c r="C37" s="15">
        <v>2</v>
      </c>
      <c r="D37" s="15">
        <v>15</v>
      </c>
      <c r="E37" s="15">
        <v>1.5</v>
      </c>
      <c r="F37" s="15">
        <v>720</v>
      </c>
      <c r="G37" s="15"/>
      <c r="H37" s="66">
        <f t="shared" si="8"/>
        <v>3.7037037037037037</v>
      </c>
      <c r="I37" s="66">
        <f t="shared" si="9"/>
        <v>27.777777777777775</v>
      </c>
      <c r="J37" s="66">
        <f t="shared" si="10"/>
        <v>1333.3333333333333</v>
      </c>
      <c r="K37" s="66">
        <f t="shared" si="11"/>
        <v>5</v>
      </c>
      <c r="L37" s="15"/>
      <c r="M37" s="15"/>
      <c r="N37" s="15"/>
      <c r="O37" s="15"/>
      <c r="P37" s="15"/>
      <c r="Q37" s="15"/>
      <c r="R37" s="15"/>
      <c r="S37" s="15"/>
      <c r="T37" s="15"/>
      <c r="U37" s="15"/>
      <c r="V37" s="15"/>
      <c r="W37" s="15"/>
      <c r="X37" s="15"/>
      <c r="Y37" s="15"/>
      <c r="Z37" s="15"/>
      <c r="AA37" s="15"/>
      <c r="AB37" s="15"/>
      <c r="AC37" s="15"/>
      <c r="AD37" s="15"/>
      <c r="AE37" s="15"/>
      <c r="AF37" s="15"/>
      <c r="AG37" s="15"/>
      <c r="AH37" s="15"/>
      <c r="AI37" s="15"/>
      <c r="AJ37" s="15"/>
      <c r="AK37" s="15"/>
      <c r="AL37" s="15"/>
      <c r="AM37" s="15"/>
      <c r="AN37" s="15"/>
      <c r="AO37" s="15"/>
      <c r="AP37" s="15"/>
      <c r="AQ37" s="15"/>
      <c r="AR37" s="15"/>
      <c r="AS37" s="15"/>
      <c r="AT37" s="15"/>
      <c r="AU37" s="15"/>
      <c r="AV37" s="15"/>
      <c r="AW37" s="15"/>
      <c r="AX37" s="15"/>
      <c r="AY37" s="15"/>
      <c r="AZ37" s="15"/>
      <c r="BA37" s="15"/>
      <c r="BB37" s="15"/>
      <c r="BC37" s="15"/>
      <c r="BD37" s="15"/>
      <c r="BE37" s="15"/>
      <c r="BF37" s="15"/>
      <c r="BG37" s="15"/>
      <c r="BH37" s="15"/>
      <c r="BI37" s="15"/>
      <c r="BJ37" s="15"/>
      <c r="BK37" s="15"/>
      <c r="BL37" s="15"/>
      <c r="BM37" s="15"/>
      <c r="BN37" s="15"/>
      <c r="BO37" s="15"/>
      <c r="BP37" s="15"/>
      <c r="BQ37" s="15"/>
      <c r="BR37" s="15"/>
      <c r="BS37" s="15"/>
      <c r="BT37" s="15"/>
      <c r="BU37" s="15"/>
      <c r="BV37" s="15"/>
      <c r="BW37" s="15"/>
      <c r="BX37" s="15"/>
      <c r="BY37" s="15"/>
      <c r="BZ37" s="15"/>
      <c r="CA37" s="15"/>
      <c r="CB37" s="15"/>
      <c r="CC37" s="15"/>
      <c r="CD37" s="15"/>
      <c r="CE37" s="15"/>
      <c r="CF37" s="15"/>
      <c r="CG37" s="15"/>
      <c r="CH37" s="15"/>
      <c r="CI37" s="15"/>
      <c r="CJ37" s="15"/>
      <c r="CK37" s="15"/>
      <c r="CL37" s="15"/>
      <c r="CM37" s="15"/>
      <c r="CN37" s="15"/>
      <c r="CO37" s="15"/>
      <c r="CP37" s="15"/>
      <c r="CQ37" s="15"/>
      <c r="CR37" s="15"/>
      <c r="CS37" s="15"/>
    </row>
    <row r="38" spans="1:97">
      <c r="A38" s="15" t="s">
        <v>1947</v>
      </c>
      <c r="B38" s="15">
        <v>280</v>
      </c>
      <c r="C38" s="15">
        <v>2</v>
      </c>
      <c r="D38" s="15">
        <v>15</v>
      </c>
      <c r="E38" s="15">
        <v>2</v>
      </c>
      <c r="F38" s="15">
        <v>700</v>
      </c>
      <c r="G38" s="15"/>
      <c r="H38" s="66">
        <f t="shared" si="8"/>
        <v>3.5714285714285712</v>
      </c>
      <c r="I38" s="66">
        <f t="shared" si="9"/>
        <v>26.785714285714285</v>
      </c>
      <c r="J38" s="66">
        <f t="shared" si="10"/>
        <v>1250</v>
      </c>
      <c r="K38" s="66">
        <f t="shared" si="11"/>
        <v>6.4285714285714279</v>
      </c>
      <c r="L38" s="15"/>
      <c r="M38" s="15"/>
      <c r="N38" s="15"/>
      <c r="O38" s="15"/>
      <c r="P38" s="15"/>
      <c r="Q38" s="15"/>
      <c r="R38" s="15"/>
      <c r="S38" s="15"/>
      <c r="T38" s="15"/>
      <c r="U38" s="15"/>
      <c r="V38" s="15"/>
      <c r="W38" s="15"/>
      <c r="X38" s="15"/>
      <c r="Y38" s="15"/>
      <c r="Z38" s="15"/>
      <c r="AA38" s="15"/>
      <c r="AB38" s="15"/>
      <c r="AC38" s="15"/>
      <c r="AD38" s="15"/>
      <c r="AE38" s="15"/>
      <c r="AF38" s="15"/>
      <c r="AG38" s="15"/>
      <c r="AH38" s="15"/>
      <c r="AI38" s="15"/>
      <c r="AJ38" s="15"/>
      <c r="AK38" s="15"/>
      <c r="AL38" s="15"/>
      <c r="AM38" s="15"/>
      <c r="AN38" s="15"/>
      <c r="AO38" s="15"/>
      <c r="AP38" s="15"/>
      <c r="AQ38" s="15"/>
      <c r="AR38" s="15"/>
      <c r="AS38" s="15"/>
      <c r="AT38" s="15"/>
      <c r="AU38" s="15"/>
      <c r="AV38" s="15"/>
      <c r="AW38" s="15"/>
      <c r="AX38" s="15"/>
      <c r="AY38" s="15"/>
      <c r="AZ38" s="15"/>
      <c r="BA38" s="15"/>
      <c r="BB38" s="15"/>
      <c r="BC38" s="15"/>
      <c r="BD38" s="15"/>
      <c r="BE38" s="15"/>
      <c r="BF38" s="15"/>
      <c r="BG38" s="15"/>
      <c r="BH38" s="15"/>
      <c r="BI38" s="15"/>
      <c r="BJ38" s="15"/>
      <c r="BK38" s="15"/>
      <c r="BL38" s="15"/>
      <c r="BM38" s="15"/>
      <c r="BN38" s="15"/>
      <c r="BO38" s="15"/>
      <c r="BP38" s="15"/>
      <c r="BQ38" s="15"/>
      <c r="BR38" s="15"/>
      <c r="BS38" s="15"/>
      <c r="BT38" s="15"/>
      <c r="BU38" s="15"/>
      <c r="BV38" s="15"/>
      <c r="BW38" s="15"/>
      <c r="BX38" s="15"/>
      <c r="BY38" s="15"/>
      <c r="BZ38" s="15"/>
      <c r="CA38" s="15"/>
      <c r="CB38" s="15"/>
      <c r="CC38" s="15"/>
      <c r="CD38" s="15"/>
      <c r="CE38" s="15"/>
      <c r="CF38" s="15"/>
      <c r="CG38" s="15"/>
      <c r="CH38" s="15"/>
      <c r="CI38" s="15"/>
      <c r="CJ38" s="15"/>
      <c r="CK38" s="15"/>
      <c r="CL38" s="15"/>
      <c r="CM38" s="15"/>
      <c r="CN38" s="15"/>
      <c r="CO38" s="15"/>
      <c r="CP38" s="15"/>
      <c r="CQ38" s="15"/>
      <c r="CR38" s="15"/>
      <c r="CS38" s="15"/>
    </row>
    <row r="39" spans="1:97">
      <c r="A39" s="15" t="s">
        <v>1948</v>
      </c>
      <c r="B39" s="15">
        <v>210</v>
      </c>
      <c r="C39" s="15">
        <v>2</v>
      </c>
      <c r="D39" s="15">
        <v>13</v>
      </c>
      <c r="E39" s="15">
        <v>1</v>
      </c>
      <c r="F39" s="15">
        <v>470</v>
      </c>
      <c r="G39" s="15"/>
      <c r="H39" s="66">
        <f t="shared" si="8"/>
        <v>4.7619047619047628</v>
      </c>
      <c r="I39" s="66">
        <f t="shared" si="9"/>
        <v>30.952380952380953</v>
      </c>
      <c r="J39" s="66">
        <f t="shared" si="10"/>
        <v>1119.047619047619</v>
      </c>
      <c r="K39" s="66">
        <f t="shared" si="11"/>
        <v>4.2857142857142856</v>
      </c>
      <c r="L39" s="15"/>
      <c r="M39" s="15"/>
      <c r="N39" s="15"/>
      <c r="O39" s="15"/>
      <c r="P39" s="15"/>
      <c r="Q39" s="15"/>
      <c r="R39" s="15"/>
      <c r="S39" s="15"/>
      <c r="T39" s="15"/>
      <c r="U39" s="15"/>
      <c r="V39" s="15"/>
      <c r="W39" s="15"/>
      <c r="X39" s="15"/>
      <c r="Y39" s="15"/>
      <c r="Z39" s="15"/>
      <c r="AA39" s="15"/>
      <c r="AB39" s="15"/>
      <c r="AC39" s="15"/>
      <c r="AD39" s="15"/>
      <c r="AE39" s="15"/>
      <c r="AF39" s="15"/>
      <c r="AG39" s="15"/>
      <c r="AH39" s="15"/>
      <c r="AI39" s="15"/>
      <c r="AJ39" s="15"/>
      <c r="AK39" s="15"/>
      <c r="AL39" s="15"/>
      <c r="AM39" s="15"/>
      <c r="AN39" s="15"/>
      <c r="AO39" s="15"/>
      <c r="AP39" s="15"/>
      <c r="AQ39" s="15"/>
      <c r="AR39" s="15"/>
      <c r="AS39" s="15"/>
      <c r="AT39" s="15"/>
      <c r="AU39" s="15"/>
      <c r="AV39" s="15"/>
      <c r="AW39" s="15"/>
      <c r="AX39" s="15"/>
      <c r="AY39" s="15"/>
      <c r="AZ39" s="15"/>
      <c r="BA39" s="15"/>
      <c r="BB39" s="15"/>
      <c r="BC39" s="15"/>
      <c r="BD39" s="15"/>
      <c r="BE39" s="15"/>
      <c r="BF39" s="15"/>
      <c r="BG39" s="15"/>
      <c r="BH39" s="15"/>
      <c r="BI39" s="15"/>
      <c r="BJ39" s="15"/>
      <c r="BK39" s="15"/>
      <c r="BL39" s="15"/>
      <c r="BM39" s="15"/>
      <c r="BN39" s="15"/>
      <c r="BO39" s="15"/>
      <c r="BP39" s="15"/>
      <c r="BQ39" s="15"/>
      <c r="BR39" s="15"/>
      <c r="BS39" s="15"/>
      <c r="BT39" s="15"/>
      <c r="BU39" s="15"/>
      <c r="BV39" s="15"/>
      <c r="BW39" s="15"/>
      <c r="BX39" s="15"/>
      <c r="BY39" s="15"/>
      <c r="BZ39" s="15"/>
      <c r="CA39" s="15"/>
      <c r="CB39" s="15"/>
      <c r="CC39" s="15"/>
      <c r="CD39" s="15"/>
      <c r="CE39" s="15"/>
      <c r="CF39" s="15"/>
      <c r="CG39" s="15"/>
      <c r="CH39" s="15"/>
      <c r="CI39" s="15"/>
      <c r="CJ39" s="15"/>
      <c r="CK39" s="15"/>
      <c r="CL39" s="15"/>
      <c r="CM39" s="15"/>
      <c r="CN39" s="15"/>
      <c r="CO39" s="15"/>
      <c r="CP39" s="15"/>
      <c r="CQ39" s="15"/>
      <c r="CR39" s="15"/>
      <c r="CS39" s="15"/>
    </row>
    <row r="40" spans="1:97">
      <c r="A40" s="15" t="s">
        <v>1949</v>
      </c>
      <c r="B40" s="15">
        <v>610</v>
      </c>
      <c r="C40" s="15">
        <v>3</v>
      </c>
      <c r="D40" s="15">
        <v>28</v>
      </c>
      <c r="E40" s="15">
        <v>6</v>
      </c>
      <c r="F40" s="15">
        <v>380</v>
      </c>
      <c r="G40" s="15"/>
      <c r="H40" s="66">
        <f t="shared" si="8"/>
        <v>2.459016393442623</v>
      </c>
      <c r="I40" s="66">
        <f t="shared" si="9"/>
        <v>22.950819672131146</v>
      </c>
      <c r="J40" s="66">
        <f t="shared" si="10"/>
        <v>311.47540983606558</v>
      </c>
      <c r="K40" s="66">
        <f t="shared" si="11"/>
        <v>8.8524590163934427</v>
      </c>
      <c r="L40" s="15"/>
      <c r="M40" s="15"/>
      <c r="N40" s="15"/>
      <c r="O40" s="15"/>
      <c r="P40" s="15"/>
      <c r="Q40" s="15"/>
      <c r="R40" s="15"/>
      <c r="S40" s="15"/>
      <c r="T40" s="15"/>
      <c r="U40" s="15"/>
      <c r="V40" s="15"/>
      <c r="W40" s="15"/>
      <c r="X40" s="15"/>
      <c r="Y40" s="15"/>
      <c r="Z40" s="15"/>
      <c r="AA40" s="15"/>
      <c r="AB40" s="15"/>
      <c r="AC40" s="15"/>
      <c r="AD40" s="15"/>
      <c r="AE40" s="15"/>
      <c r="AF40" s="15"/>
      <c r="AG40" s="15"/>
      <c r="AH40" s="15"/>
      <c r="AI40" s="15"/>
      <c r="AJ40" s="15"/>
      <c r="AK40" s="15"/>
      <c r="AL40" s="15"/>
      <c r="AM40" s="15"/>
      <c r="AN40" s="15"/>
      <c r="AO40" s="15"/>
      <c r="AP40" s="15"/>
      <c r="AQ40" s="15"/>
      <c r="AR40" s="15"/>
      <c r="AS40" s="15"/>
      <c r="AT40" s="15"/>
      <c r="AU40" s="15"/>
      <c r="AV40" s="15"/>
      <c r="AW40" s="15"/>
      <c r="AX40" s="15"/>
      <c r="AY40" s="15"/>
      <c r="AZ40" s="15"/>
      <c r="BA40" s="15"/>
      <c r="BB40" s="15"/>
      <c r="BC40" s="15"/>
      <c r="BD40" s="15"/>
      <c r="BE40" s="15"/>
      <c r="BF40" s="15"/>
      <c r="BG40" s="15"/>
      <c r="BH40" s="15"/>
      <c r="BI40" s="15"/>
      <c r="BJ40" s="15"/>
      <c r="BK40" s="15"/>
      <c r="BL40" s="15"/>
      <c r="BM40" s="15"/>
      <c r="BN40" s="15"/>
      <c r="BO40" s="15"/>
      <c r="BP40" s="15"/>
      <c r="BQ40" s="15"/>
      <c r="BR40" s="15"/>
      <c r="BS40" s="15"/>
      <c r="BT40" s="15"/>
      <c r="BU40" s="15"/>
      <c r="BV40" s="15"/>
      <c r="BW40" s="15"/>
      <c r="BX40" s="15"/>
      <c r="BY40" s="15"/>
      <c r="BZ40" s="15"/>
      <c r="CA40" s="15"/>
      <c r="CB40" s="15"/>
      <c r="CC40" s="15"/>
      <c r="CD40" s="15"/>
      <c r="CE40" s="15"/>
      <c r="CF40" s="15"/>
      <c r="CG40" s="15"/>
      <c r="CH40" s="15"/>
      <c r="CI40" s="15"/>
      <c r="CJ40" s="15"/>
      <c r="CK40" s="15"/>
      <c r="CL40" s="15"/>
      <c r="CM40" s="15"/>
      <c r="CN40" s="15"/>
      <c r="CO40" s="15"/>
      <c r="CP40" s="15"/>
      <c r="CQ40" s="15"/>
      <c r="CR40" s="15"/>
      <c r="CS40" s="15"/>
    </row>
    <row r="41" spans="1:97">
      <c r="A41" s="15" t="s">
        <v>1950</v>
      </c>
      <c r="B41" s="15">
        <v>490</v>
      </c>
      <c r="C41" s="15">
        <v>3</v>
      </c>
      <c r="D41" s="15">
        <v>28</v>
      </c>
      <c r="E41" s="15">
        <v>3.5</v>
      </c>
      <c r="F41" s="15">
        <v>260</v>
      </c>
      <c r="G41" s="15"/>
      <c r="H41" s="66">
        <f t="shared" si="8"/>
        <v>3.0612244897959182</v>
      </c>
      <c r="I41" s="66">
        <f t="shared" si="9"/>
        <v>28.571428571428569</v>
      </c>
      <c r="J41" s="66">
        <f t="shared" si="10"/>
        <v>265.30612244897964</v>
      </c>
      <c r="K41" s="66">
        <f t="shared" si="11"/>
        <v>6.4285714285714279</v>
      </c>
      <c r="L41" s="15"/>
      <c r="M41" s="15"/>
      <c r="N41" s="15"/>
      <c r="O41" s="15"/>
      <c r="P41" s="15"/>
      <c r="Q41" s="15"/>
      <c r="R41" s="15"/>
      <c r="S41" s="15"/>
      <c r="T41" s="15"/>
      <c r="U41" s="15"/>
      <c r="V41" s="15"/>
      <c r="W41" s="15"/>
      <c r="X41" s="15"/>
      <c r="Y41" s="15"/>
      <c r="Z41" s="15"/>
      <c r="AA41" s="15"/>
      <c r="AB41" s="15"/>
      <c r="AC41" s="15"/>
      <c r="AD41" s="15"/>
      <c r="AE41" s="15"/>
      <c r="AF41" s="15"/>
      <c r="AG41" s="15"/>
      <c r="AH41" s="15"/>
      <c r="AI41" s="15"/>
      <c r="AJ41" s="15"/>
      <c r="AK41" s="15"/>
      <c r="AL41" s="15"/>
      <c r="AM41" s="15"/>
      <c r="AN41" s="15"/>
      <c r="AO41" s="15"/>
      <c r="AP41" s="15"/>
      <c r="AQ41" s="15"/>
      <c r="AR41" s="15"/>
      <c r="AS41" s="15"/>
      <c r="AT41" s="15"/>
      <c r="AU41" s="15"/>
      <c r="AV41" s="15"/>
      <c r="AW41" s="15"/>
      <c r="AX41" s="15"/>
      <c r="AY41" s="15"/>
      <c r="AZ41" s="15"/>
      <c r="BA41" s="15"/>
      <c r="BB41" s="15"/>
      <c r="BC41" s="15"/>
      <c r="BD41" s="15"/>
      <c r="BE41" s="15"/>
      <c r="BF41" s="15"/>
      <c r="BG41" s="15"/>
      <c r="BH41" s="15"/>
      <c r="BI41" s="15"/>
      <c r="BJ41" s="15"/>
      <c r="BK41" s="15"/>
      <c r="BL41" s="15"/>
      <c r="BM41" s="15"/>
      <c r="BN41" s="15"/>
      <c r="BO41" s="15"/>
      <c r="BP41" s="15"/>
      <c r="BQ41" s="15"/>
      <c r="BR41" s="15"/>
      <c r="BS41" s="15"/>
      <c r="BT41" s="15"/>
      <c r="BU41" s="15"/>
      <c r="BV41" s="15"/>
      <c r="BW41" s="15"/>
      <c r="BX41" s="15"/>
      <c r="BY41" s="15"/>
      <c r="BZ41" s="15"/>
      <c r="CA41" s="15"/>
      <c r="CB41" s="15"/>
      <c r="CC41" s="15"/>
      <c r="CD41" s="15"/>
      <c r="CE41" s="15"/>
      <c r="CF41" s="15"/>
      <c r="CG41" s="15"/>
      <c r="CH41" s="15"/>
      <c r="CI41" s="15"/>
      <c r="CJ41" s="15"/>
      <c r="CK41" s="15"/>
      <c r="CL41" s="15"/>
      <c r="CM41" s="15"/>
      <c r="CN41" s="15"/>
      <c r="CO41" s="15"/>
      <c r="CP41" s="15"/>
      <c r="CQ41" s="15"/>
      <c r="CR41" s="15"/>
      <c r="CS41" s="15"/>
    </row>
    <row r="42" spans="1:97">
      <c r="A42" s="15" t="s">
        <v>1951</v>
      </c>
      <c r="B42" s="15">
        <v>320</v>
      </c>
      <c r="C42" s="15">
        <v>3</v>
      </c>
      <c r="D42" s="15">
        <v>24</v>
      </c>
      <c r="E42" s="15">
        <v>1</v>
      </c>
      <c r="F42" s="15">
        <v>770</v>
      </c>
      <c r="G42" s="15"/>
      <c r="H42" s="66">
        <f t="shared" si="8"/>
        <v>4.6875</v>
      </c>
      <c r="I42" s="66">
        <f t="shared" si="9"/>
        <v>37.5</v>
      </c>
      <c r="J42" s="66">
        <f t="shared" si="10"/>
        <v>1203.125</v>
      </c>
      <c r="K42" s="66">
        <f t="shared" si="11"/>
        <v>2.8125</v>
      </c>
      <c r="L42" s="15"/>
      <c r="M42" s="15"/>
      <c r="N42" s="15"/>
      <c r="O42" s="15"/>
      <c r="P42" s="15"/>
      <c r="Q42" s="15"/>
      <c r="R42" s="15"/>
      <c r="S42" s="15"/>
      <c r="T42" s="15"/>
      <c r="U42" s="15"/>
      <c r="V42" s="15"/>
      <c r="W42" s="15"/>
      <c r="X42" s="15"/>
      <c r="Y42" s="15"/>
      <c r="Z42" s="15"/>
      <c r="AA42" s="15"/>
      <c r="AB42" s="15"/>
      <c r="AC42" s="15"/>
      <c r="AD42" s="15"/>
      <c r="AE42" s="15"/>
      <c r="AF42" s="15"/>
      <c r="AG42" s="15"/>
      <c r="AH42" s="15"/>
      <c r="AI42" s="15"/>
      <c r="AJ42" s="15"/>
      <c r="AK42" s="15"/>
      <c r="AL42" s="15"/>
      <c r="AM42" s="15"/>
      <c r="AN42" s="15"/>
      <c r="AO42" s="15"/>
      <c r="AP42" s="15"/>
      <c r="AQ42" s="15"/>
      <c r="AR42" s="15"/>
      <c r="AS42" s="15"/>
      <c r="AT42" s="15"/>
      <c r="AU42" s="15"/>
      <c r="AV42" s="15"/>
      <c r="AW42" s="15"/>
      <c r="AX42" s="15"/>
      <c r="AY42" s="15"/>
      <c r="AZ42" s="15"/>
      <c r="BA42" s="15"/>
      <c r="BB42" s="15"/>
      <c r="BC42" s="15"/>
      <c r="BD42" s="15"/>
      <c r="BE42" s="15"/>
      <c r="BF42" s="15"/>
      <c r="BG42" s="15"/>
      <c r="BH42" s="15"/>
      <c r="BI42" s="15"/>
      <c r="BJ42" s="15"/>
      <c r="BK42" s="15"/>
      <c r="BL42" s="15"/>
      <c r="BM42" s="15"/>
      <c r="BN42" s="15"/>
      <c r="BO42" s="15"/>
      <c r="BP42" s="15"/>
      <c r="BQ42" s="15"/>
      <c r="BR42" s="15"/>
      <c r="BS42" s="15"/>
      <c r="BT42" s="15"/>
      <c r="BU42" s="15"/>
      <c r="BV42" s="15"/>
      <c r="BW42" s="15"/>
      <c r="BX42" s="15"/>
      <c r="BY42" s="15"/>
      <c r="BZ42" s="15"/>
      <c r="CA42" s="15"/>
      <c r="CB42" s="15"/>
      <c r="CC42" s="15"/>
      <c r="CD42" s="15"/>
      <c r="CE42" s="15"/>
      <c r="CF42" s="15"/>
      <c r="CG42" s="15"/>
      <c r="CH42" s="15"/>
      <c r="CI42" s="15"/>
      <c r="CJ42" s="15"/>
      <c r="CK42" s="15"/>
      <c r="CL42" s="15"/>
      <c r="CM42" s="15"/>
      <c r="CN42" s="15"/>
      <c r="CO42" s="15"/>
      <c r="CP42" s="15"/>
      <c r="CQ42" s="15"/>
      <c r="CR42" s="15"/>
      <c r="CS42" s="15"/>
    </row>
    <row r="43" spans="1:97">
      <c r="A43" s="15" t="s">
        <v>1952</v>
      </c>
      <c r="B43" s="15">
        <v>610</v>
      </c>
      <c r="C43" s="15">
        <v>1</v>
      </c>
      <c r="D43" s="15">
        <v>52</v>
      </c>
      <c r="E43" s="15">
        <v>11</v>
      </c>
      <c r="F43" s="15">
        <v>1880</v>
      </c>
      <c r="G43" s="15"/>
      <c r="H43" s="66">
        <f t="shared" si="8"/>
        <v>0.81967213114754101</v>
      </c>
      <c r="I43" s="66">
        <f t="shared" si="9"/>
        <v>42.622950819672127</v>
      </c>
      <c r="J43" s="66">
        <f t="shared" si="10"/>
        <v>1540.983606557377</v>
      </c>
      <c r="K43" s="66">
        <f t="shared" si="11"/>
        <v>16.229508196721312</v>
      </c>
      <c r="L43" s="15"/>
      <c r="M43" s="15"/>
      <c r="N43" s="15"/>
      <c r="O43" s="15"/>
      <c r="P43" s="15"/>
      <c r="Q43" s="15"/>
      <c r="R43" s="15"/>
      <c r="S43" s="15"/>
      <c r="T43" s="15"/>
      <c r="U43" s="15"/>
      <c r="V43" s="15"/>
      <c r="W43" s="15"/>
      <c r="X43" s="15"/>
      <c r="Y43" s="15"/>
      <c r="Z43" s="15"/>
      <c r="AA43" s="15"/>
      <c r="AB43" s="15"/>
      <c r="AC43" s="15"/>
      <c r="AD43" s="15"/>
      <c r="AE43" s="15"/>
      <c r="AF43" s="15"/>
      <c r="AG43" s="15"/>
      <c r="AH43" s="15"/>
      <c r="AI43" s="15"/>
      <c r="AJ43" s="15"/>
      <c r="AK43" s="15"/>
      <c r="AL43" s="15"/>
      <c r="AM43" s="15"/>
      <c r="AN43" s="15"/>
      <c r="AO43" s="15"/>
      <c r="AP43" s="15"/>
      <c r="AQ43" s="15"/>
      <c r="AR43" s="15"/>
      <c r="AS43" s="15"/>
      <c r="AT43" s="15"/>
      <c r="AU43" s="15"/>
      <c r="AV43" s="15"/>
      <c r="AW43" s="15"/>
      <c r="AX43" s="15"/>
      <c r="AY43" s="15"/>
      <c r="AZ43" s="15"/>
      <c r="BA43" s="15"/>
      <c r="BB43" s="15"/>
      <c r="BC43" s="15"/>
      <c r="BD43" s="15"/>
      <c r="BE43" s="15"/>
      <c r="BF43" s="15"/>
      <c r="BG43" s="15"/>
      <c r="BH43" s="15"/>
      <c r="BI43" s="15"/>
      <c r="BJ43" s="15"/>
      <c r="BK43" s="15"/>
      <c r="BL43" s="15"/>
      <c r="BM43" s="15"/>
      <c r="BN43" s="15"/>
      <c r="BO43" s="15"/>
      <c r="BP43" s="15"/>
      <c r="BQ43" s="15"/>
      <c r="BR43" s="15"/>
      <c r="BS43" s="15"/>
      <c r="BT43" s="15"/>
      <c r="BU43" s="15"/>
      <c r="BV43" s="15"/>
      <c r="BW43" s="15"/>
      <c r="BX43" s="15"/>
      <c r="BY43" s="15"/>
      <c r="BZ43" s="15"/>
      <c r="CA43" s="15"/>
      <c r="CB43" s="15"/>
      <c r="CC43" s="15"/>
      <c r="CD43" s="15"/>
      <c r="CE43" s="15"/>
      <c r="CF43" s="15"/>
      <c r="CG43" s="15"/>
      <c r="CH43" s="15"/>
      <c r="CI43" s="15"/>
      <c r="CJ43" s="15"/>
      <c r="CK43" s="15"/>
      <c r="CL43" s="15"/>
      <c r="CM43" s="15"/>
      <c r="CN43" s="15"/>
      <c r="CO43" s="15"/>
      <c r="CP43" s="15"/>
      <c r="CQ43" s="15"/>
      <c r="CR43" s="15"/>
      <c r="CS43" s="15"/>
    </row>
    <row r="44" spans="1:97" ht="15" thickBot="1">
      <c r="A44" s="15" t="s">
        <v>1953</v>
      </c>
      <c r="B44" s="15">
        <v>520</v>
      </c>
      <c r="C44" s="15">
        <v>2</v>
      </c>
      <c r="D44" s="15">
        <v>32</v>
      </c>
      <c r="E44" s="15">
        <v>7</v>
      </c>
      <c r="F44" s="15">
        <v>1180</v>
      </c>
      <c r="G44" s="15"/>
      <c r="H44" s="66">
        <f t="shared" si="8"/>
        <v>1.9230769230769231</v>
      </c>
      <c r="I44" s="66">
        <f t="shared" si="9"/>
        <v>30.76923076923077</v>
      </c>
      <c r="J44" s="66">
        <f t="shared" si="10"/>
        <v>1134.6153846153845</v>
      </c>
      <c r="K44" s="66">
        <f t="shared" si="11"/>
        <v>12.115384615384615</v>
      </c>
      <c r="L44" s="15"/>
      <c r="M44" s="15"/>
      <c r="N44" s="15"/>
      <c r="O44" s="15"/>
      <c r="P44" s="15"/>
      <c r="Q44" s="15"/>
      <c r="R44" s="15"/>
      <c r="S44" s="15"/>
      <c r="T44" s="15"/>
      <c r="U44" s="15"/>
      <c r="V44" s="15"/>
      <c r="W44" s="15"/>
      <c r="X44" s="15"/>
      <c r="Y44" s="15"/>
      <c r="Z44" s="15"/>
      <c r="AA44" s="15"/>
      <c r="AB44" s="15"/>
      <c r="AC44" s="15"/>
      <c r="AD44" s="15"/>
      <c r="AE44" s="15"/>
      <c r="AF44" s="15"/>
      <c r="AG44" s="15"/>
      <c r="AH44" s="15"/>
      <c r="AI44" s="15"/>
      <c r="AJ44" s="15"/>
      <c r="AK44" s="15"/>
      <c r="AL44" s="15"/>
      <c r="AM44" s="15"/>
      <c r="AN44" s="15"/>
      <c r="AO44" s="15"/>
      <c r="AP44" s="15"/>
      <c r="AQ44" s="15"/>
      <c r="AR44" s="15"/>
      <c r="AS44" s="15"/>
      <c r="AT44" s="15"/>
      <c r="AU44" s="15"/>
      <c r="AV44" s="15"/>
      <c r="AW44" s="15"/>
      <c r="AX44" s="15"/>
      <c r="AY44" s="15"/>
      <c r="AZ44" s="15"/>
      <c r="BA44" s="15"/>
      <c r="BB44" s="15"/>
      <c r="BC44" s="15"/>
      <c r="BD44" s="15"/>
      <c r="BE44" s="15"/>
      <c r="BF44" s="15"/>
      <c r="BG44" s="15"/>
      <c r="BH44" s="15"/>
      <c r="BI44" s="15"/>
      <c r="BJ44" s="15"/>
      <c r="BK44" s="15"/>
      <c r="BL44" s="15"/>
      <c r="BM44" s="15"/>
      <c r="BN44" s="15"/>
      <c r="BO44" s="15"/>
      <c r="BP44" s="15"/>
      <c r="BQ44" s="15"/>
      <c r="BR44" s="15"/>
      <c r="BS44" s="15"/>
      <c r="BT44" s="15"/>
      <c r="BU44" s="15"/>
      <c r="BV44" s="15"/>
      <c r="BW44" s="15"/>
      <c r="BX44" s="15"/>
      <c r="BY44" s="15"/>
      <c r="BZ44" s="15"/>
      <c r="CA44" s="15"/>
      <c r="CB44" s="15"/>
      <c r="CC44" s="15"/>
      <c r="CD44" s="15"/>
      <c r="CE44" s="15"/>
      <c r="CF44" s="15"/>
      <c r="CG44" s="15"/>
      <c r="CH44" s="15"/>
      <c r="CI44" s="15"/>
      <c r="CJ44" s="15"/>
      <c r="CK44" s="15"/>
      <c r="CL44" s="15"/>
      <c r="CM44" s="15"/>
      <c r="CN44" s="15"/>
      <c r="CO44" s="15"/>
      <c r="CP44" s="15"/>
      <c r="CQ44" s="15"/>
      <c r="CR44" s="15"/>
      <c r="CS44" s="15"/>
    </row>
    <row r="45" spans="1:97" ht="15" thickBot="1">
      <c r="A45" s="20" t="s">
        <v>1954</v>
      </c>
      <c r="B45" s="15"/>
      <c r="C45" s="15"/>
      <c r="D45" s="15"/>
      <c r="E45" s="15"/>
      <c r="F45" s="15"/>
      <c r="G45" s="15"/>
      <c r="H45" s="66"/>
      <c r="I45" s="66"/>
      <c r="J45" s="66"/>
      <c r="K45" s="66"/>
      <c r="L45" s="15"/>
      <c r="M45" s="15"/>
      <c r="N45" s="15"/>
      <c r="O45" s="15"/>
      <c r="P45" s="15"/>
      <c r="Q45" s="15"/>
      <c r="R45" s="15"/>
      <c r="S45" s="15"/>
      <c r="T45" s="15"/>
      <c r="U45" s="15"/>
      <c r="V45" s="15"/>
      <c r="W45" s="15"/>
      <c r="X45" s="15"/>
      <c r="Y45" s="15"/>
      <c r="Z45" s="15"/>
      <c r="AA45" s="15"/>
      <c r="AB45" s="15"/>
      <c r="AC45" s="15"/>
      <c r="AD45" s="15"/>
      <c r="AE45" s="15"/>
      <c r="AF45" s="15"/>
      <c r="AG45" s="15"/>
      <c r="AH45" s="15"/>
      <c r="AI45" s="15"/>
      <c r="AJ45" s="15"/>
      <c r="AK45" s="15"/>
      <c r="AL45" s="15"/>
      <c r="AM45" s="15"/>
      <c r="AN45" s="15"/>
      <c r="AO45" s="15"/>
      <c r="AP45" s="15"/>
      <c r="AQ45" s="15"/>
      <c r="AR45" s="15"/>
      <c r="AS45" s="15"/>
      <c r="AT45" s="15"/>
      <c r="AU45" s="15"/>
      <c r="AV45" s="15"/>
      <c r="AW45" s="15"/>
      <c r="AX45" s="15"/>
      <c r="AY45" s="15"/>
      <c r="AZ45" s="15"/>
      <c r="BA45" s="15"/>
      <c r="BB45" s="15"/>
      <c r="BC45" s="15"/>
      <c r="BD45" s="15"/>
      <c r="BE45" s="15"/>
      <c r="BF45" s="15"/>
      <c r="BG45" s="15"/>
      <c r="BH45" s="15"/>
      <c r="BI45" s="15"/>
      <c r="BJ45" s="15"/>
      <c r="BK45" s="15"/>
      <c r="BL45" s="15"/>
      <c r="BM45" s="15"/>
      <c r="BN45" s="15"/>
      <c r="BO45" s="15"/>
      <c r="BP45" s="15"/>
      <c r="BQ45" s="15"/>
      <c r="BR45" s="15"/>
      <c r="BS45" s="15"/>
      <c r="BT45" s="15"/>
      <c r="BU45" s="15"/>
      <c r="BV45" s="15"/>
      <c r="BW45" s="15"/>
      <c r="BX45" s="15"/>
      <c r="BY45" s="15"/>
      <c r="BZ45" s="15"/>
      <c r="CA45" s="15"/>
      <c r="CB45" s="15"/>
      <c r="CC45" s="15"/>
      <c r="CD45" s="15"/>
      <c r="CE45" s="15"/>
      <c r="CF45" s="15"/>
      <c r="CG45" s="15"/>
      <c r="CH45" s="15"/>
      <c r="CI45" s="15"/>
      <c r="CJ45" s="15"/>
      <c r="CK45" s="15"/>
      <c r="CL45" s="15"/>
      <c r="CM45" s="15"/>
      <c r="CN45" s="15"/>
      <c r="CO45" s="15"/>
      <c r="CP45" s="15"/>
      <c r="CQ45" s="15"/>
      <c r="CR45" s="15"/>
      <c r="CS45" s="15"/>
    </row>
    <row r="46" spans="1:97">
      <c r="A46" s="15" t="s">
        <v>1955</v>
      </c>
      <c r="B46" s="15">
        <v>790</v>
      </c>
      <c r="C46" s="15">
        <v>3</v>
      </c>
      <c r="D46" s="15">
        <v>29</v>
      </c>
      <c r="E46" s="15">
        <v>37</v>
      </c>
      <c r="F46" s="15">
        <v>1970</v>
      </c>
      <c r="G46" s="15"/>
      <c r="H46" s="66">
        <f t="shared" si="8"/>
        <v>1.8987341772151898</v>
      </c>
      <c r="I46" s="66">
        <f t="shared" si="9"/>
        <v>18.354430379746837</v>
      </c>
      <c r="J46" s="66">
        <f t="shared" si="10"/>
        <v>1246.8354430379748</v>
      </c>
      <c r="K46" s="66">
        <f t="shared" si="11"/>
        <v>42.151898734177216</v>
      </c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5"/>
      <c r="AB46" s="15"/>
      <c r="AC46" s="15"/>
      <c r="AD46" s="15"/>
      <c r="AE46" s="15"/>
      <c r="AF46" s="15"/>
      <c r="AG46" s="15"/>
      <c r="AH46" s="15"/>
      <c r="AI46" s="15"/>
      <c r="AJ46" s="15"/>
      <c r="AK46" s="15"/>
      <c r="AL46" s="15"/>
      <c r="AM46" s="15"/>
      <c r="AN46" s="15"/>
      <c r="AO46" s="15"/>
      <c r="AP46" s="15"/>
      <c r="AQ46" s="15"/>
      <c r="AR46" s="15"/>
      <c r="AS46" s="15"/>
      <c r="AT46" s="15"/>
      <c r="AU46" s="15"/>
      <c r="AV46" s="15"/>
      <c r="AW46" s="15"/>
      <c r="AX46" s="15"/>
      <c r="AY46" s="15"/>
      <c r="AZ46" s="15"/>
      <c r="BA46" s="15"/>
      <c r="BB46" s="15"/>
      <c r="BC46" s="15"/>
      <c r="BD46" s="15"/>
      <c r="BE46" s="15"/>
      <c r="BF46" s="15"/>
      <c r="BG46" s="15"/>
      <c r="BH46" s="15"/>
      <c r="BI46" s="15"/>
      <c r="BJ46" s="15"/>
      <c r="BK46" s="15"/>
      <c r="BL46" s="15"/>
      <c r="BM46" s="15"/>
      <c r="BN46" s="15"/>
      <c r="BO46" s="15"/>
      <c r="BP46" s="15"/>
      <c r="BQ46" s="15"/>
      <c r="BR46" s="15"/>
      <c r="BS46" s="15"/>
      <c r="BT46" s="15"/>
      <c r="BU46" s="15"/>
      <c r="BV46" s="15"/>
      <c r="BW46" s="15"/>
      <c r="BX46" s="15"/>
      <c r="BY46" s="15"/>
      <c r="BZ46" s="15"/>
      <c r="CA46" s="15"/>
      <c r="CB46" s="15"/>
      <c r="CC46" s="15"/>
      <c r="CD46" s="15"/>
      <c r="CE46" s="15"/>
      <c r="CF46" s="15"/>
      <c r="CG46" s="15"/>
      <c r="CH46" s="15"/>
      <c r="CI46" s="15"/>
      <c r="CJ46" s="15"/>
      <c r="CK46" s="15"/>
      <c r="CL46" s="15"/>
      <c r="CM46" s="15"/>
      <c r="CN46" s="15"/>
      <c r="CO46" s="15"/>
      <c r="CP46" s="15"/>
      <c r="CQ46" s="15"/>
      <c r="CR46" s="15"/>
      <c r="CS46" s="15"/>
    </row>
    <row r="47" spans="1:97">
      <c r="A47" s="15" t="s">
        <v>1956</v>
      </c>
      <c r="B47" s="15">
        <v>680</v>
      </c>
      <c r="C47" s="15">
        <v>6</v>
      </c>
      <c r="D47" s="15">
        <v>26</v>
      </c>
      <c r="E47" s="15">
        <v>8</v>
      </c>
      <c r="F47" s="15">
        <v>2130</v>
      </c>
      <c r="G47" s="15"/>
      <c r="H47" s="66">
        <f t="shared" si="8"/>
        <v>4.4117647058823533</v>
      </c>
      <c r="I47" s="66">
        <f t="shared" si="9"/>
        <v>19.117647058823533</v>
      </c>
      <c r="J47" s="66">
        <f t="shared" si="10"/>
        <v>1566.1764705882354</v>
      </c>
      <c r="K47" s="66">
        <f t="shared" si="11"/>
        <v>10.588235294117647</v>
      </c>
      <c r="L47" s="15"/>
      <c r="M47" s="15"/>
      <c r="N47" s="15"/>
      <c r="O47" s="15"/>
      <c r="P47" s="15"/>
      <c r="Q47" s="15"/>
      <c r="R47" s="15"/>
      <c r="S47" s="15"/>
      <c r="T47" s="15"/>
      <c r="U47" s="15"/>
      <c r="V47" s="15"/>
      <c r="W47" s="15"/>
      <c r="X47" s="15"/>
      <c r="Y47" s="15"/>
      <c r="Z47" s="15"/>
      <c r="AA47" s="15"/>
      <c r="AB47" s="15"/>
      <c r="AC47" s="15"/>
      <c r="AD47" s="15"/>
      <c r="AE47" s="15"/>
      <c r="AF47" s="15"/>
      <c r="AG47" s="15"/>
      <c r="AH47" s="15"/>
      <c r="AI47" s="15"/>
      <c r="AJ47" s="15"/>
      <c r="AK47" s="15"/>
      <c r="AL47" s="15"/>
      <c r="AM47" s="15"/>
      <c r="AN47" s="15"/>
      <c r="AO47" s="15"/>
      <c r="AP47" s="15"/>
      <c r="AQ47" s="15"/>
      <c r="AR47" s="15"/>
      <c r="AS47" s="15"/>
      <c r="AT47" s="15"/>
      <c r="AU47" s="15"/>
      <c r="AV47" s="15"/>
      <c r="AW47" s="15"/>
      <c r="AX47" s="15"/>
      <c r="AY47" s="15"/>
      <c r="AZ47" s="15"/>
      <c r="BA47" s="15"/>
      <c r="BB47" s="15"/>
      <c r="BC47" s="15"/>
      <c r="BD47" s="15"/>
      <c r="BE47" s="15"/>
      <c r="BF47" s="15"/>
      <c r="BG47" s="15"/>
      <c r="BH47" s="15"/>
      <c r="BI47" s="15"/>
      <c r="BJ47" s="15"/>
      <c r="BK47" s="15"/>
      <c r="BL47" s="15"/>
      <c r="BM47" s="15"/>
      <c r="BN47" s="15"/>
      <c r="BO47" s="15"/>
      <c r="BP47" s="15"/>
      <c r="BQ47" s="15"/>
      <c r="BR47" s="15"/>
      <c r="BS47" s="15"/>
      <c r="BT47" s="15"/>
      <c r="BU47" s="15"/>
      <c r="BV47" s="15"/>
      <c r="BW47" s="15"/>
      <c r="BX47" s="15"/>
      <c r="BY47" s="15"/>
      <c r="BZ47" s="15"/>
      <c r="CA47" s="15"/>
      <c r="CB47" s="15"/>
      <c r="CC47" s="15"/>
      <c r="CD47" s="15"/>
      <c r="CE47" s="15"/>
      <c r="CF47" s="15"/>
      <c r="CG47" s="15"/>
      <c r="CH47" s="15"/>
      <c r="CI47" s="15"/>
      <c r="CJ47" s="15"/>
      <c r="CK47" s="15"/>
      <c r="CL47" s="15"/>
      <c r="CM47" s="15"/>
      <c r="CN47" s="15"/>
      <c r="CO47" s="15"/>
      <c r="CP47" s="15"/>
      <c r="CQ47" s="15"/>
      <c r="CR47" s="15"/>
      <c r="CS47" s="15"/>
    </row>
    <row r="48" spans="1:97">
      <c r="A48" s="15" t="s">
        <v>1957</v>
      </c>
      <c r="B48" s="15">
        <v>260</v>
      </c>
      <c r="C48" s="15">
        <v>1</v>
      </c>
      <c r="D48" s="15">
        <v>12</v>
      </c>
      <c r="E48" s="15">
        <v>4</v>
      </c>
      <c r="F48" s="15">
        <v>760</v>
      </c>
      <c r="G48" s="15"/>
      <c r="H48" s="66">
        <f t="shared" si="8"/>
        <v>1.9230769230769231</v>
      </c>
      <c r="I48" s="66">
        <f t="shared" si="9"/>
        <v>23.076923076923077</v>
      </c>
      <c r="J48" s="66">
        <f t="shared" si="10"/>
        <v>1461.5384615384614</v>
      </c>
      <c r="K48" s="66">
        <f t="shared" si="11"/>
        <v>13.846153846153847</v>
      </c>
      <c r="L48" s="15"/>
      <c r="M48" s="15"/>
      <c r="N48" s="15"/>
      <c r="O48" s="15"/>
      <c r="P48" s="15"/>
      <c r="Q48" s="15"/>
      <c r="R48" s="15"/>
      <c r="S48" s="15"/>
      <c r="T48" s="15"/>
      <c r="U48" s="15"/>
      <c r="V48" s="15"/>
      <c r="W48" s="15"/>
      <c r="X48" s="15"/>
      <c r="Y48" s="15"/>
      <c r="Z48" s="15"/>
      <c r="AA48" s="15"/>
      <c r="AB48" s="15"/>
      <c r="AC48" s="15"/>
      <c r="AD48" s="15"/>
      <c r="AE48" s="15"/>
      <c r="AF48" s="15"/>
      <c r="AG48" s="15"/>
      <c r="AH48" s="15"/>
      <c r="AI48" s="15"/>
      <c r="AJ48" s="15"/>
      <c r="AK48" s="15"/>
      <c r="AL48" s="15"/>
      <c r="AM48" s="15"/>
      <c r="AN48" s="15"/>
      <c r="AO48" s="15"/>
      <c r="AP48" s="15"/>
      <c r="AQ48" s="15"/>
      <c r="AR48" s="15"/>
      <c r="AS48" s="15"/>
      <c r="AT48" s="15"/>
      <c r="AU48" s="15"/>
      <c r="AV48" s="15"/>
      <c r="AW48" s="15"/>
      <c r="AX48" s="15"/>
      <c r="AY48" s="15"/>
      <c r="AZ48" s="15"/>
      <c r="BA48" s="15"/>
      <c r="BB48" s="15"/>
      <c r="BC48" s="15"/>
      <c r="BD48" s="15"/>
      <c r="BE48" s="15"/>
      <c r="BF48" s="15"/>
      <c r="BG48" s="15"/>
      <c r="BH48" s="15"/>
      <c r="BI48" s="15"/>
      <c r="BJ48" s="15"/>
      <c r="BK48" s="15"/>
      <c r="BL48" s="15"/>
      <c r="BM48" s="15"/>
      <c r="BN48" s="15"/>
      <c r="BO48" s="15"/>
      <c r="BP48" s="15"/>
      <c r="BQ48" s="15"/>
      <c r="BR48" s="15"/>
      <c r="BS48" s="15"/>
      <c r="BT48" s="15"/>
      <c r="BU48" s="15"/>
      <c r="BV48" s="15"/>
      <c r="BW48" s="15"/>
      <c r="BX48" s="15"/>
      <c r="BY48" s="15"/>
      <c r="BZ48" s="15"/>
      <c r="CA48" s="15"/>
      <c r="CB48" s="15"/>
      <c r="CC48" s="15"/>
      <c r="CD48" s="15"/>
      <c r="CE48" s="15"/>
      <c r="CF48" s="15"/>
      <c r="CG48" s="15"/>
      <c r="CH48" s="15"/>
      <c r="CI48" s="15"/>
      <c r="CJ48" s="15"/>
      <c r="CK48" s="15"/>
      <c r="CL48" s="15"/>
      <c r="CM48" s="15"/>
      <c r="CN48" s="15"/>
      <c r="CO48" s="15"/>
      <c r="CP48" s="15"/>
      <c r="CQ48" s="15"/>
      <c r="CR48" s="15"/>
      <c r="CS48" s="15"/>
    </row>
    <row r="49" spans="1:97">
      <c r="A49" s="15" t="s">
        <v>1958</v>
      </c>
      <c r="B49" s="15">
        <v>680</v>
      </c>
      <c r="C49" s="15">
        <v>4</v>
      </c>
      <c r="D49" s="15">
        <v>26</v>
      </c>
      <c r="E49" s="15">
        <v>8</v>
      </c>
      <c r="F49" s="15">
        <v>1850</v>
      </c>
      <c r="G49" s="15"/>
      <c r="H49" s="66">
        <f t="shared" si="8"/>
        <v>2.9411764705882351</v>
      </c>
      <c r="I49" s="66">
        <f t="shared" si="9"/>
        <v>19.117647058823533</v>
      </c>
      <c r="J49" s="66">
        <f t="shared" si="10"/>
        <v>1360.2941176470588</v>
      </c>
      <c r="K49" s="66">
        <f t="shared" si="11"/>
        <v>10.588235294117647</v>
      </c>
      <c r="L49" s="15"/>
      <c r="M49" s="15"/>
      <c r="N49" s="15"/>
      <c r="O49" s="15"/>
      <c r="P49" s="15"/>
      <c r="Q49" s="15"/>
      <c r="R49" s="15"/>
      <c r="S49" s="15"/>
      <c r="T49" s="15"/>
      <c r="U49" s="15"/>
      <c r="V49" s="15"/>
      <c r="W49" s="15"/>
      <c r="X49" s="15"/>
      <c r="Y49" s="15"/>
      <c r="Z49" s="15"/>
      <c r="AA49" s="15"/>
      <c r="AB49" s="15"/>
      <c r="AC49" s="15"/>
      <c r="AD49" s="15"/>
      <c r="AE49" s="15"/>
      <c r="AF49" s="15"/>
      <c r="AG49" s="15"/>
      <c r="AH49" s="15"/>
      <c r="AI49" s="15"/>
      <c r="AJ49" s="15"/>
      <c r="AK49" s="15"/>
      <c r="AL49" s="15"/>
      <c r="AM49" s="15"/>
      <c r="AN49" s="15"/>
      <c r="AO49" s="15"/>
      <c r="AP49" s="15"/>
      <c r="AQ49" s="15"/>
      <c r="AR49" s="15"/>
      <c r="AS49" s="15"/>
      <c r="AT49" s="15"/>
      <c r="AU49" s="15"/>
      <c r="AV49" s="15"/>
      <c r="AW49" s="15"/>
      <c r="AX49" s="15"/>
      <c r="AY49" s="15"/>
      <c r="AZ49" s="15"/>
      <c r="BA49" s="15"/>
      <c r="BB49" s="15"/>
      <c r="BC49" s="15"/>
      <c r="BD49" s="15"/>
      <c r="BE49" s="15"/>
      <c r="BF49" s="15"/>
      <c r="BG49" s="15"/>
      <c r="BH49" s="15"/>
      <c r="BI49" s="15"/>
      <c r="BJ49" s="15"/>
      <c r="BK49" s="15"/>
      <c r="BL49" s="15"/>
      <c r="BM49" s="15"/>
      <c r="BN49" s="15"/>
      <c r="BO49" s="15"/>
      <c r="BP49" s="15"/>
      <c r="BQ49" s="15"/>
      <c r="BR49" s="15"/>
      <c r="BS49" s="15"/>
      <c r="BT49" s="15"/>
      <c r="BU49" s="15"/>
      <c r="BV49" s="15"/>
      <c r="BW49" s="15"/>
      <c r="BX49" s="15"/>
      <c r="BY49" s="15"/>
      <c r="BZ49" s="15"/>
      <c r="CA49" s="15"/>
      <c r="CB49" s="15"/>
      <c r="CC49" s="15"/>
      <c r="CD49" s="15"/>
      <c r="CE49" s="15"/>
      <c r="CF49" s="15"/>
      <c r="CG49" s="15"/>
      <c r="CH49" s="15"/>
      <c r="CI49" s="15"/>
      <c r="CJ49" s="15"/>
      <c r="CK49" s="15"/>
      <c r="CL49" s="15"/>
      <c r="CM49" s="15"/>
      <c r="CN49" s="15"/>
      <c r="CO49" s="15"/>
      <c r="CP49" s="15"/>
      <c r="CQ49" s="15"/>
      <c r="CR49" s="15"/>
      <c r="CS49" s="15"/>
    </row>
    <row r="50" spans="1:97">
      <c r="A50" s="15" t="s">
        <v>1959</v>
      </c>
      <c r="B50" s="15">
        <v>490</v>
      </c>
      <c r="C50" s="15">
        <v>3</v>
      </c>
      <c r="D50" s="15">
        <v>15</v>
      </c>
      <c r="E50" s="15">
        <v>4.5</v>
      </c>
      <c r="F50" s="15">
        <v>1220</v>
      </c>
      <c r="G50" s="15"/>
      <c r="H50" s="66">
        <f t="shared" si="8"/>
        <v>3.0612244897959182</v>
      </c>
      <c r="I50" s="66">
        <f t="shared" si="9"/>
        <v>15.306122448979592</v>
      </c>
      <c r="J50" s="66">
        <f t="shared" si="10"/>
        <v>1244.8979591836735</v>
      </c>
      <c r="K50" s="66">
        <f t="shared" si="11"/>
        <v>8.2653061224489797</v>
      </c>
      <c r="L50" s="15"/>
      <c r="M50" s="15"/>
      <c r="N50" s="15"/>
      <c r="O50" s="15"/>
      <c r="P50" s="15"/>
      <c r="Q50" s="15"/>
      <c r="R50" s="15"/>
      <c r="S50" s="15"/>
      <c r="T50" s="15"/>
      <c r="U50" s="15"/>
      <c r="V50" s="15"/>
      <c r="W50" s="15"/>
      <c r="X50" s="15"/>
      <c r="Y50" s="15"/>
      <c r="Z50" s="15"/>
      <c r="AA50" s="15"/>
      <c r="AB50" s="15"/>
      <c r="AC50" s="15"/>
      <c r="AD50" s="15"/>
      <c r="AE50" s="15"/>
      <c r="AF50" s="15"/>
      <c r="AG50" s="15"/>
      <c r="AH50" s="15"/>
      <c r="AI50" s="15"/>
      <c r="AJ50" s="15"/>
      <c r="AK50" s="15"/>
      <c r="AL50" s="15"/>
      <c r="AM50" s="15"/>
      <c r="AN50" s="15"/>
      <c r="AO50" s="15"/>
      <c r="AP50" s="15"/>
      <c r="AQ50" s="15"/>
      <c r="AR50" s="15"/>
      <c r="AS50" s="15"/>
      <c r="AT50" s="15"/>
      <c r="AU50" s="15"/>
      <c r="AV50" s="15"/>
      <c r="AW50" s="15"/>
      <c r="AX50" s="15"/>
      <c r="AY50" s="15"/>
      <c r="AZ50" s="15"/>
      <c r="BA50" s="15"/>
      <c r="BB50" s="15"/>
      <c r="BC50" s="15"/>
      <c r="BD50" s="15"/>
      <c r="BE50" s="15"/>
      <c r="BF50" s="15"/>
      <c r="BG50" s="15"/>
      <c r="BH50" s="15"/>
      <c r="BI50" s="15"/>
      <c r="BJ50" s="15"/>
      <c r="BK50" s="15"/>
      <c r="BL50" s="15"/>
      <c r="BM50" s="15"/>
      <c r="BN50" s="15"/>
      <c r="BO50" s="15"/>
      <c r="BP50" s="15"/>
      <c r="BQ50" s="15"/>
      <c r="BR50" s="15"/>
      <c r="BS50" s="15"/>
      <c r="BT50" s="15"/>
      <c r="BU50" s="15"/>
      <c r="BV50" s="15"/>
      <c r="BW50" s="15"/>
      <c r="BX50" s="15"/>
      <c r="BY50" s="15"/>
      <c r="BZ50" s="15"/>
      <c r="CA50" s="15"/>
      <c r="CB50" s="15"/>
      <c r="CC50" s="15"/>
      <c r="CD50" s="15"/>
      <c r="CE50" s="15"/>
      <c r="CF50" s="15"/>
      <c r="CG50" s="15"/>
      <c r="CH50" s="15"/>
      <c r="CI50" s="15"/>
      <c r="CJ50" s="15"/>
      <c r="CK50" s="15"/>
      <c r="CL50" s="15"/>
      <c r="CM50" s="15"/>
      <c r="CN50" s="15"/>
      <c r="CO50" s="15"/>
      <c r="CP50" s="15"/>
      <c r="CQ50" s="15"/>
      <c r="CR50" s="15"/>
      <c r="CS50" s="15"/>
    </row>
    <row r="51" spans="1:97">
      <c r="A51" s="15" t="s">
        <v>1960</v>
      </c>
      <c r="B51" s="15">
        <v>510</v>
      </c>
      <c r="C51" s="15">
        <v>4</v>
      </c>
      <c r="D51" s="15">
        <v>15</v>
      </c>
      <c r="E51" s="15">
        <v>4.5</v>
      </c>
      <c r="F51" s="15">
        <v>1610</v>
      </c>
      <c r="G51" s="15"/>
      <c r="H51" s="66">
        <f t="shared" si="8"/>
        <v>3.9215686274509802</v>
      </c>
      <c r="I51" s="66">
        <f t="shared" si="9"/>
        <v>14.705882352941176</v>
      </c>
      <c r="J51" s="66">
        <f t="shared" si="10"/>
        <v>1578.4313725490194</v>
      </c>
      <c r="K51" s="66">
        <f t="shared" si="11"/>
        <v>7.9411764705882346</v>
      </c>
      <c r="L51" s="15"/>
      <c r="M51" s="15"/>
      <c r="N51" s="15"/>
      <c r="O51" s="15"/>
      <c r="P51" s="15"/>
      <c r="Q51" s="15"/>
      <c r="R51" s="15"/>
      <c r="S51" s="15"/>
      <c r="T51" s="15"/>
      <c r="U51" s="15"/>
      <c r="V51" s="15"/>
      <c r="W51" s="15"/>
      <c r="X51" s="15"/>
      <c r="Y51" s="15"/>
      <c r="Z51" s="15"/>
      <c r="AA51" s="15"/>
      <c r="AB51" s="15"/>
      <c r="AC51" s="15"/>
      <c r="AD51" s="15"/>
      <c r="AE51" s="15"/>
      <c r="AF51" s="15"/>
      <c r="AG51" s="15"/>
      <c r="AH51" s="15"/>
      <c r="AI51" s="15"/>
      <c r="AJ51" s="15"/>
      <c r="AK51" s="15"/>
      <c r="AL51" s="15"/>
      <c r="AM51" s="15"/>
      <c r="AN51" s="15"/>
      <c r="AO51" s="15"/>
      <c r="AP51" s="15"/>
      <c r="AQ51" s="15"/>
      <c r="AR51" s="15"/>
      <c r="AS51" s="15"/>
      <c r="AT51" s="15"/>
      <c r="AU51" s="15"/>
      <c r="AV51" s="15"/>
      <c r="AW51" s="15"/>
      <c r="AX51" s="15"/>
      <c r="AY51" s="15"/>
      <c r="AZ51" s="15"/>
      <c r="BA51" s="15"/>
      <c r="BB51" s="15"/>
      <c r="BC51" s="15"/>
      <c r="BD51" s="15"/>
      <c r="BE51" s="15"/>
      <c r="BF51" s="15"/>
      <c r="BG51" s="15"/>
      <c r="BH51" s="15"/>
      <c r="BI51" s="15"/>
      <c r="BJ51" s="15"/>
      <c r="BK51" s="15"/>
      <c r="BL51" s="15"/>
      <c r="BM51" s="15"/>
      <c r="BN51" s="15"/>
      <c r="BO51" s="15"/>
      <c r="BP51" s="15"/>
      <c r="BQ51" s="15"/>
      <c r="BR51" s="15"/>
      <c r="BS51" s="15"/>
      <c r="BT51" s="15"/>
      <c r="BU51" s="15"/>
      <c r="BV51" s="15"/>
      <c r="BW51" s="15"/>
      <c r="BX51" s="15"/>
      <c r="BY51" s="15"/>
      <c r="BZ51" s="15"/>
      <c r="CA51" s="15"/>
      <c r="CB51" s="15"/>
      <c r="CC51" s="15"/>
      <c r="CD51" s="15"/>
      <c r="CE51" s="15"/>
      <c r="CF51" s="15"/>
      <c r="CG51" s="15"/>
      <c r="CH51" s="15"/>
      <c r="CI51" s="15"/>
      <c r="CJ51" s="15"/>
      <c r="CK51" s="15"/>
      <c r="CL51" s="15"/>
      <c r="CM51" s="15"/>
      <c r="CN51" s="15"/>
      <c r="CO51" s="15"/>
      <c r="CP51" s="15"/>
      <c r="CQ51" s="15"/>
      <c r="CR51" s="15"/>
      <c r="CS51" s="15"/>
    </row>
    <row r="52" spans="1:97">
      <c r="A52" s="15" t="s">
        <v>1961</v>
      </c>
      <c r="B52" s="15">
        <v>540</v>
      </c>
      <c r="C52" s="15">
        <v>3</v>
      </c>
      <c r="D52" s="15">
        <v>15</v>
      </c>
      <c r="E52" s="15">
        <v>4.5</v>
      </c>
      <c r="F52" s="15">
        <v>1530</v>
      </c>
      <c r="G52" s="15"/>
      <c r="H52" s="66">
        <f t="shared" si="8"/>
        <v>2.7777777777777777</v>
      </c>
      <c r="I52" s="66">
        <f t="shared" si="9"/>
        <v>13.888888888888888</v>
      </c>
      <c r="J52" s="66">
        <f t="shared" si="10"/>
        <v>1416.6666666666667</v>
      </c>
      <c r="K52" s="66">
        <f t="shared" si="11"/>
        <v>7.5</v>
      </c>
      <c r="L52" s="15"/>
      <c r="M52" s="15"/>
      <c r="N52" s="15"/>
      <c r="O52" s="15"/>
      <c r="P52" s="15"/>
      <c r="Q52" s="15"/>
      <c r="R52" s="15"/>
      <c r="S52" s="15"/>
      <c r="T52" s="15"/>
      <c r="U52" s="15"/>
      <c r="V52" s="15"/>
      <c r="W52" s="15"/>
      <c r="X52" s="15"/>
      <c r="Y52" s="15"/>
      <c r="Z52" s="15"/>
      <c r="AA52" s="15"/>
      <c r="AB52" s="15"/>
      <c r="AC52" s="15"/>
      <c r="AD52" s="15"/>
      <c r="AE52" s="15"/>
      <c r="AF52" s="15"/>
      <c r="AG52" s="15"/>
      <c r="AH52" s="15"/>
      <c r="AI52" s="15"/>
      <c r="AJ52" s="15"/>
      <c r="AK52" s="15"/>
      <c r="AL52" s="15"/>
      <c r="AM52" s="15"/>
      <c r="AN52" s="15"/>
      <c r="AO52" s="15"/>
      <c r="AP52" s="15"/>
      <c r="AQ52" s="15"/>
      <c r="AR52" s="15"/>
      <c r="AS52" s="15"/>
      <c r="AT52" s="15"/>
      <c r="AU52" s="15"/>
      <c r="AV52" s="15"/>
      <c r="AW52" s="15"/>
      <c r="AX52" s="15"/>
      <c r="AY52" s="15"/>
      <c r="AZ52" s="15"/>
      <c r="BA52" s="15"/>
      <c r="BB52" s="15"/>
      <c r="BC52" s="15"/>
      <c r="BD52" s="15"/>
      <c r="BE52" s="15"/>
      <c r="BF52" s="15"/>
      <c r="BG52" s="15"/>
      <c r="BH52" s="15"/>
      <c r="BI52" s="15"/>
      <c r="BJ52" s="15"/>
      <c r="BK52" s="15"/>
      <c r="BL52" s="15"/>
      <c r="BM52" s="15"/>
      <c r="BN52" s="15"/>
      <c r="BO52" s="15"/>
      <c r="BP52" s="15"/>
      <c r="BQ52" s="15"/>
      <c r="BR52" s="15"/>
      <c r="BS52" s="15"/>
      <c r="BT52" s="15"/>
      <c r="BU52" s="15"/>
      <c r="BV52" s="15"/>
      <c r="BW52" s="15"/>
      <c r="BX52" s="15"/>
      <c r="BY52" s="15"/>
      <c r="BZ52" s="15"/>
      <c r="CA52" s="15"/>
      <c r="CB52" s="15"/>
      <c r="CC52" s="15"/>
      <c r="CD52" s="15"/>
      <c r="CE52" s="15"/>
      <c r="CF52" s="15"/>
      <c r="CG52" s="15"/>
      <c r="CH52" s="15"/>
      <c r="CI52" s="15"/>
      <c r="CJ52" s="15"/>
      <c r="CK52" s="15"/>
      <c r="CL52" s="15"/>
      <c r="CM52" s="15"/>
      <c r="CN52" s="15"/>
      <c r="CO52" s="15"/>
      <c r="CP52" s="15"/>
      <c r="CQ52" s="15"/>
      <c r="CR52" s="15"/>
      <c r="CS52" s="15"/>
    </row>
    <row r="53" spans="1:97">
      <c r="A53" s="15" t="s">
        <v>1882</v>
      </c>
      <c r="B53" s="15">
        <v>380</v>
      </c>
      <c r="C53" s="15">
        <v>2</v>
      </c>
      <c r="D53" s="15">
        <v>17</v>
      </c>
      <c r="E53" s="15">
        <v>3.5</v>
      </c>
      <c r="F53" s="15">
        <v>1090</v>
      </c>
      <c r="G53" s="15"/>
      <c r="H53" s="66">
        <f t="shared" si="8"/>
        <v>2.6315789473684208</v>
      </c>
      <c r="I53" s="66">
        <f t="shared" si="9"/>
        <v>22.368421052631579</v>
      </c>
      <c r="J53" s="66">
        <f t="shared" si="10"/>
        <v>1434.2105263157894</v>
      </c>
      <c r="K53" s="66">
        <f t="shared" si="11"/>
        <v>8.2894736842105257</v>
      </c>
      <c r="L53" s="15"/>
      <c r="M53" s="15"/>
      <c r="N53" s="15"/>
      <c r="O53" s="15"/>
      <c r="P53" s="15"/>
      <c r="Q53" s="15"/>
      <c r="R53" s="15"/>
      <c r="S53" s="15"/>
      <c r="T53" s="15"/>
      <c r="U53" s="15"/>
      <c r="V53" s="15"/>
      <c r="W53" s="15"/>
      <c r="X53" s="15"/>
      <c r="Y53" s="15"/>
      <c r="Z53" s="15"/>
      <c r="AA53" s="15"/>
      <c r="AB53" s="15"/>
      <c r="AC53" s="15"/>
      <c r="AD53" s="15"/>
      <c r="AE53" s="15"/>
      <c r="AF53" s="15"/>
      <c r="AG53" s="15"/>
      <c r="AH53" s="15"/>
      <c r="AI53" s="15"/>
      <c r="AJ53" s="15"/>
      <c r="AK53" s="15"/>
      <c r="AL53" s="15"/>
      <c r="AM53" s="15"/>
      <c r="AN53" s="15"/>
      <c r="AO53" s="15"/>
      <c r="AP53" s="15"/>
      <c r="AQ53" s="15"/>
      <c r="AR53" s="15"/>
      <c r="AS53" s="15"/>
      <c r="AT53" s="15"/>
      <c r="AU53" s="15"/>
      <c r="AV53" s="15"/>
      <c r="AW53" s="15"/>
      <c r="AX53" s="15"/>
      <c r="AY53" s="15"/>
      <c r="AZ53" s="15"/>
      <c r="BA53" s="15"/>
      <c r="BB53" s="15"/>
      <c r="BC53" s="15"/>
      <c r="BD53" s="15"/>
      <c r="BE53" s="15"/>
      <c r="BF53" s="15"/>
      <c r="BG53" s="15"/>
      <c r="BH53" s="15"/>
      <c r="BI53" s="15"/>
      <c r="BJ53" s="15"/>
      <c r="BK53" s="15"/>
      <c r="BL53" s="15"/>
      <c r="BM53" s="15"/>
      <c r="BN53" s="15"/>
      <c r="BO53" s="15"/>
      <c r="BP53" s="15"/>
      <c r="BQ53" s="15"/>
      <c r="BR53" s="15"/>
      <c r="BS53" s="15"/>
      <c r="BT53" s="15"/>
      <c r="BU53" s="15"/>
      <c r="BV53" s="15"/>
      <c r="BW53" s="15"/>
      <c r="BX53" s="15"/>
      <c r="BY53" s="15"/>
      <c r="BZ53" s="15"/>
      <c r="CA53" s="15"/>
      <c r="CB53" s="15"/>
      <c r="CC53" s="15"/>
      <c r="CD53" s="15"/>
      <c r="CE53" s="15"/>
      <c r="CF53" s="15"/>
      <c r="CG53" s="15"/>
      <c r="CH53" s="15"/>
      <c r="CI53" s="15"/>
      <c r="CJ53" s="15"/>
      <c r="CK53" s="15"/>
      <c r="CL53" s="15"/>
      <c r="CM53" s="15"/>
      <c r="CN53" s="15"/>
      <c r="CO53" s="15"/>
      <c r="CP53" s="15"/>
      <c r="CQ53" s="15"/>
      <c r="CR53" s="15"/>
      <c r="CS53" s="15"/>
    </row>
    <row r="54" spans="1:97">
      <c r="A54" s="15" t="s">
        <v>1883</v>
      </c>
      <c r="B54" s="15">
        <v>400</v>
      </c>
      <c r="C54" s="15">
        <v>2</v>
      </c>
      <c r="D54" s="15">
        <v>15</v>
      </c>
      <c r="E54" s="15">
        <v>4</v>
      </c>
      <c r="F54" s="15">
        <v>1110</v>
      </c>
      <c r="G54" s="15"/>
      <c r="H54" s="66">
        <f t="shared" si="8"/>
        <v>2.5</v>
      </c>
      <c r="I54" s="66">
        <f t="shared" si="9"/>
        <v>18.75</v>
      </c>
      <c r="J54" s="66">
        <f t="shared" si="10"/>
        <v>1387.5</v>
      </c>
      <c r="K54" s="66">
        <f t="shared" si="11"/>
        <v>9</v>
      </c>
      <c r="L54" s="15"/>
      <c r="M54" s="15"/>
      <c r="N54" s="15"/>
      <c r="O54" s="15"/>
      <c r="P54" s="15"/>
      <c r="Q54" s="15"/>
      <c r="R54" s="15"/>
      <c r="S54" s="15"/>
      <c r="T54" s="15"/>
      <c r="U54" s="15"/>
      <c r="V54" s="15"/>
      <c r="W54" s="15"/>
      <c r="X54" s="15"/>
      <c r="Y54" s="15"/>
      <c r="Z54" s="15"/>
      <c r="AA54" s="15"/>
      <c r="AB54" s="15"/>
      <c r="AC54" s="15"/>
      <c r="AD54" s="15"/>
      <c r="AE54" s="15"/>
      <c r="AF54" s="15"/>
      <c r="AG54" s="15"/>
      <c r="AH54" s="15"/>
      <c r="AI54" s="15"/>
      <c r="AJ54" s="15"/>
      <c r="AK54" s="15"/>
      <c r="AL54" s="15"/>
      <c r="AM54" s="15"/>
      <c r="AN54" s="15"/>
      <c r="AO54" s="15"/>
      <c r="AP54" s="15"/>
      <c r="AQ54" s="15"/>
      <c r="AR54" s="15"/>
      <c r="AS54" s="15"/>
      <c r="AT54" s="15"/>
      <c r="AU54" s="15"/>
      <c r="AV54" s="15"/>
      <c r="AW54" s="15"/>
      <c r="AX54" s="15"/>
      <c r="AY54" s="15"/>
      <c r="AZ54" s="15"/>
      <c r="BA54" s="15"/>
      <c r="BB54" s="15"/>
      <c r="BC54" s="15"/>
      <c r="BD54" s="15"/>
      <c r="BE54" s="15"/>
      <c r="BF54" s="15"/>
      <c r="BG54" s="15"/>
      <c r="BH54" s="15"/>
      <c r="BI54" s="15"/>
      <c r="BJ54" s="15"/>
      <c r="BK54" s="15"/>
      <c r="BL54" s="15"/>
      <c r="BM54" s="15"/>
      <c r="BN54" s="15"/>
      <c r="BO54" s="15"/>
      <c r="BP54" s="15"/>
      <c r="BQ54" s="15"/>
      <c r="BR54" s="15"/>
      <c r="BS54" s="15"/>
      <c r="BT54" s="15"/>
      <c r="BU54" s="15"/>
      <c r="BV54" s="15"/>
      <c r="BW54" s="15"/>
      <c r="BX54" s="15"/>
      <c r="BY54" s="15"/>
      <c r="BZ54" s="15"/>
      <c r="CA54" s="15"/>
      <c r="CB54" s="15"/>
      <c r="CC54" s="15"/>
      <c r="CD54" s="15"/>
      <c r="CE54" s="15"/>
      <c r="CF54" s="15"/>
      <c r="CG54" s="15"/>
      <c r="CH54" s="15"/>
      <c r="CI54" s="15"/>
      <c r="CJ54" s="15"/>
      <c r="CK54" s="15"/>
      <c r="CL54" s="15"/>
      <c r="CM54" s="15"/>
      <c r="CN54" s="15"/>
      <c r="CO54" s="15"/>
      <c r="CP54" s="15"/>
      <c r="CQ54" s="15"/>
      <c r="CR54" s="15"/>
      <c r="CS54" s="15"/>
    </row>
    <row r="55" spans="1:97">
      <c r="A55" s="15" t="s">
        <v>1884</v>
      </c>
      <c r="B55" s="15">
        <v>440</v>
      </c>
      <c r="C55" s="15">
        <v>2</v>
      </c>
      <c r="D55" s="15">
        <v>16</v>
      </c>
      <c r="E55" s="15">
        <v>4.5</v>
      </c>
      <c r="F55" s="15">
        <v>1160</v>
      </c>
      <c r="G55" s="15"/>
      <c r="H55" s="66">
        <f t="shared" si="8"/>
        <v>2.2727272727272725</v>
      </c>
      <c r="I55" s="66">
        <f t="shared" si="9"/>
        <v>18.18181818181818</v>
      </c>
      <c r="J55" s="66">
        <f t="shared" si="10"/>
        <v>1318.181818181818</v>
      </c>
      <c r="K55" s="66">
        <f t="shared" si="11"/>
        <v>9.2045454545454533</v>
      </c>
      <c r="L55" s="15"/>
      <c r="M55" s="15"/>
      <c r="N55" s="15"/>
      <c r="O55" s="15"/>
      <c r="P55" s="15"/>
      <c r="Q55" s="15"/>
      <c r="R55" s="15"/>
      <c r="S55" s="15"/>
      <c r="T55" s="15"/>
      <c r="U55" s="15"/>
      <c r="V55" s="15"/>
      <c r="W55" s="15"/>
      <c r="X55" s="15"/>
      <c r="Y55" s="15"/>
      <c r="Z55" s="15"/>
      <c r="AA55" s="15"/>
      <c r="AB55" s="15"/>
      <c r="AC55" s="15"/>
      <c r="AD55" s="15"/>
      <c r="AE55" s="15"/>
      <c r="AF55" s="15"/>
      <c r="AG55" s="15"/>
      <c r="AH55" s="15"/>
      <c r="AI55" s="15"/>
      <c r="AJ55" s="15"/>
      <c r="AK55" s="15"/>
      <c r="AL55" s="15"/>
      <c r="AM55" s="15"/>
      <c r="AN55" s="15"/>
      <c r="AO55" s="15"/>
      <c r="AP55" s="15"/>
      <c r="AQ55" s="15"/>
      <c r="AR55" s="15"/>
      <c r="AS55" s="15"/>
      <c r="AT55" s="15"/>
      <c r="AU55" s="15"/>
      <c r="AV55" s="15"/>
      <c r="AW55" s="15"/>
      <c r="AX55" s="15"/>
      <c r="AY55" s="15"/>
      <c r="AZ55" s="15"/>
      <c r="BA55" s="15"/>
      <c r="BB55" s="15"/>
      <c r="BC55" s="15"/>
      <c r="BD55" s="15"/>
      <c r="BE55" s="15"/>
      <c r="BF55" s="15"/>
      <c r="BG55" s="15"/>
      <c r="BH55" s="15"/>
      <c r="BI55" s="15"/>
      <c r="BJ55" s="15"/>
      <c r="BK55" s="15"/>
      <c r="BL55" s="15"/>
      <c r="BM55" s="15"/>
      <c r="BN55" s="15"/>
      <c r="BO55" s="15"/>
      <c r="BP55" s="15"/>
      <c r="BQ55" s="15"/>
      <c r="BR55" s="15"/>
      <c r="BS55" s="15"/>
      <c r="BT55" s="15"/>
      <c r="BU55" s="15"/>
      <c r="BV55" s="15"/>
      <c r="BW55" s="15"/>
      <c r="BX55" s="15"/>
      <c r="BY55" s="15"/>
      <c r="BZ55" s="15"/>
      <c r="CA55" s="15"/>
      <c r="CB55" s="15"/>
      <c r="CC55" s="15"/>
      <c r="CD55" s="15"/>
      <c r="CE55" s="15"/>
      <c r="CF55" s="15"/>
      <c r="CG55" s="15"/>
      <c r="CH55" s="15"/>
      <c r="CI55" s="15"/>
      <c r="CJ55" s="15"/>
      <c r="CK55" s="15"/>
      <c r="CL55" s="15"/>
      <c r="CM55" s="15"/>
      <c r="CN55" s="15"/>
      <c r="CO55" s="15"/>
      <c r="CP55" s="15"/>
      <c r="CQ55" s="15"/>
      <c r="CR55" s="15"/>
      <c r="CS55" s="15"/>
    </row>
    <row r="56" spans="1:97">
      <c r="A56" s="15" t="s">
        <v>1885</v>
      </c>
      <c r="B56" s="15">
        <v>460</v>
      </c>
      <c r="C56" s="15">
        <v>2</v>
      </c>
      <c r="D56" s="15">
        <v>23</v>
      </c>
      <c r="E56" s="15">
        <v>5</v>
      </c>
      <c r="F56" s="15">
        <v>1330</v>
      </c>
      <c r="G56" s="15"/>
      <c r="H56" s="66">
        <f t="shared" si="8"/>
        <v>2.1739130434782608</v>
      </c>
      <c r="I56" s="66">
        <f t="shared" si="9"/>
        <v>25</v>
      </c>
      <c r="J56" s="66">
        <f t="shared" si="10"/>
        <v>1445.6521739130435</v>
      </c>
      <c r="K56" s="66">
        <f t="shared" si="11"/>
        <v>9.7826086956521738</v>
      </c>
      <c r="L56" s="15"/>
      <c r="M56" s="15"/>
      <c r="N56" s="15"/>
      <c r="O56" s="15"/>
      <c r="P56" s="15"/>
      <c r="Q56" s="15"/>
      <c r="R56" s="15"/>
      <c r="S56" s="15"/>
      <c r="T56" s="15"/>
      <c r="U56" s="15"/>
      <c r="V56" s="15"/>
      <c r="W56" s="15"/>
      <c r="X56" s="15"/>
      <c r="Y56" s="15"/>
      <c r="Z56" s="15"/>
      <c r="AA56" s="15"/>
      <c r="AB56" s="15"/>
      <c r="AC56" s="15"/>
      <c r="AD56" s="15"/>
      <c r="AE56" s="15"/>
      <c r="AF56" s="15"/>
      <c r="AG56" s="15"/>
      <c r="AH56" s="15"/>
      <c r="AI56" s="15"/>
      <c r="AJ56" s="15"/>
      <c r="AK56" s="15"/>
      <c r="AL56" s="15"/>
      <c r="AM56" s="15"/>
      <c r="AN56" s="15"/>
      <c r="AO56" s="15"/>
      <c r="AP56" s="15"/>
      <c r="AQ56" s="15"/>
      <c r="AR56" s="15"/>
      <c r="AS56" s="15"/>
      <c r="AT56" s="15"/>
      <c r="AU56" s="15"/>
      <c r="AV56" s="15"/>
      <c r="AW56" s="15"/>
      <c r="AX56" s="15"/>
      <c r="AY56" s="15"/>
      <c r="AZ56" s="15"/>
      <c r="BA56" s="15"/>
      <c r="BB56" s="15"/>
      <c r="BC56" s="15"/>
      <c r="BD56" s="15"/>
      <c r="BE56" s="15"/>
      <c r="BF56" s="15"/>
      <c r="BG56" s="15"/>
      <c r="BH56" s="15"/>
      <c r="BI56" s="15"/>
      <c r="BJ56" s="15"/>
      <c r="BK56" s="15"/>
      <c r="BL56" s="15"/>
      <c r="BM56" s="15"/>
      <c r="BN56" s="15"/>
      <c r="BO56" s="15"/>
      <c r="BP56" s="15"/>
      <c r="BQ56" s="15"/>
      <c r="BR56" s="15"/>
      <c r="BS56" s="15"/>
      <c r="BT56" s="15"/>
      <c r="BU56" s="15"/>
      <c r="BV56" s="15"/>
      <c r="BW56" s="15"/>
      <c r="BX56" s="15"/>
      <c r="BY56" s="15"/>
      <c r="BZ56" s="15"/>
      <c r="CA56" s="15"/>
      <c r="CB56" s="15"/>
      <c r="CC56" s="15"/>
      <c r="CD56" s="15"/>
      <c r="CE56" s="15"/>
      <c r="CF56" s="15"/>
      <c r="CG56" s="15"/>
      <c r="CH56" s="15"/>
      <c r="CI56" s="15"/>
      <c r="CJ56" s="15"/>
      <c r="CK56" s="15"/>
      <c r="CL56" s="15"/>
      <c r="CM56" s="15"/>
      <c r="CN56" s="15"/>
      <c r="CO56" s="15"/>
      <c r="CP56" s="15"/>
      <c r="CQ56" s="15"/>
      <c r="CR56" s="15"/>
      <c r="CS56" s="15"/>
    </row>
    <row r="57" spans="1:97">
      <c r="A57" s="15" t="s">
        <v>1886</v>
      </c>
      <c r="B57" s="15">
        <v>540</v>
      </c>
      <c r="C57" s="15">
        <v>2</v>
      </c>
      <c r="D57" s="15">
        <v>20</v>
      </c>
      <c r="E57" s="15">
        <v>7</v>
      </c>
      <c r="F57" s="15">
        <v>1540</v>
      </c>
      <c r="G57" s="15"/>
      <c r="H57" s="66">
        <f t="shared" si="8"/>
        <v>1.8518518518518519</v>
      </c>
      <c r="I57" s="66">
        <f t="shared" si="9"/>
        <v>18.518518518518519</v>
      </c>
      <c r="J57" s="66">
        <f t="shared" si="10"/>
        <v>1425.9259259259259</v>
      </c>
      <c r="K57" s="66">
        <f t="shared" si="11"/>
        <v>11.666666666666666</v>
      </c>
      <c r="L57" s="15"/>
      <c r="M57" s="15"/>
      <c r="N57" s="15"/>
      <c r="O57" s="15"/>
      <c r="P57" s="15"/>
      <c r="Q57" s="15"/>
      <c r="R57" s="15"/>
      <c r="S57" s="15"/>
      <c r="T57" s="15"/>
      <c r="U57" s="15"/>
      <c r="V57" s="15"/>
      <c r="W57" s="15"/>
      <c r="X57" s="15"/>
      <c r="Y57" s="15"/>
      <c r="Z57" s="15"/>
      <c r="AA57" s="15"/>
      <c r="AB57" s="15"/>
      <c r="AC57" s="15"/>
      <c r="AD57" s="15"/>
      <c r="AE57" s="15"/>
      <c r="AF57" s="15"/>
      <c r="AG57" s="15"/>
      <c r="AH57" s="15"/>
      <c r="AI57" s="15"/>
      <c r="AJ57" s="15"/>
      <c r="AK57" s="15"/>
      <c r="AL57" s="15"/>
      <c r="AM57" s="15"/>
      <c r="AN57" s="15"/>
      <c r="AO57" s="15"/>
      <c r="AP57" s="15"/>
      <c r="AQ57" s="15"/>
      <c r="AR57" s="15"/>
      <c r="AS57" s="15"/>
      <c r="AT57" s="15"/>
      <c r="AU57" s="15"/>
      <c r="AV57" s="15"/>
      <c r="AW57" s="15"/>
      <c r="AX57" s="15"/>
      <c r="AY57" s="15"/>
      <c r="AZ57" s="15"/>
      <c r="BA57" s="15"/>
      <c r="BB57" s="15"/>
      <c r="BC57" s="15"/>
      <c r="BD57" s="15"/>
      <c r="BE57" s="15"/>
      <c r="BF57" s="15"/>
      <c r="BG57" s="15"/>
      <c r="BH57" s="15"/>
      <c r="BI57" s="15"/>
      <c r="BJ57" s="15"/>
      <c r="BK57" s="15"/>
      <c r="BL57" s="15"/>
      <c r="BM57" s="15"/>
      <c r="BN57" s="15"/>
      <c r="BO57" s="15"/>
      <c r="BP57" s="15"/>
      <c r="BQ57" s="15"/>
      <c r="BR57" s="15"/>
      <c r="BS57" s="15"/>
      <c r="BT57" s="15"/>
      <c r="BU57" s="15"/>
      <c r="BV57" s="15"/>
      <c r="BW57" s="15"/>
      <c r="BX57" s="15"/>
      <c r="BY57" s="15"/>
      <c r="BZ57" s="15"/>
      <c r="CA57" s="15"/>
      <c r="CB57" s="15"/>
      <c r="CC57" s="15"/>
      <c r="CD57" s="15"/>
      <c r="CE57" s="15"/>
      <c r="CF57" s="15"/>
      <c r="CG57" s="15"/>
      <c r="CH57" s="15"/>
      <c r="CI57" s="15"/>
      <c r="CJ57" s="15"/>
      <c r="CK57" s="15"/>
      <c r="CL57" s="15"/>
      <c r="CM57" s="15"/>
      <c r="CN57" s="15"/>
      <c r="CO57" s="15"/>
      <c r="CP57" s="15"/>
      <c r="CQ57" s="15"/>
      <c r="CR57" s="15"/>
      <c r="CS57" s="15"/>
    </row>
    <row r="58" spans="1:97" ht="15" thickBot="1">
      <c r="A58" s="15" t="s">
        <v>1887</v>
      </c>
      <c r="B58" s="15">
        <v>630</v>
      </c>
      <c r="C58" s="15">
        <v>2</v>
      </c>
      <c r="D58" s="15">
        <v>24</v>
      </c>
      <c r="E58" s="15">
        <v>8</v>
      </c>
      <c r="F58" s="15">
        <v>1580</v>
      </c>
      <c r="G58" s="15"/>
      <c r="H58" s="66">
        <f t="shared" si="8"/>
        <v>1.5873015873015872</v>
      </c>
      <c r="I58" s="66">
        <f t="shared" si="9"/>
        <v>19.047619047619051</v>
      </c>
      <c r="J58" s="66">
        <f t="shared" si="10"/>
        <v>1253.968253968254</v>
      </c>
      <c r="K58" s="66">
        <f t="shared" si="11"/>
        <v>11.428571428571429</v>
      </c>
      <c r="L58" s="15"/>
      <c r="M58" s="15"/>
      <c r="N58" s="15"/>
      <c r="O58" s="15"/>
      <c r="P58" s="15"/>
      <c r="Q58" s="15"/>
      <c r="R58" s="15"/>
      <c r="S58" s="15"/>
      <c r="T58" s="15"/>
      <c r="U58" s="15"/>
      <c r="V58" s="15"/>
      <c r="W58" s="15"/>
      <c r="X58" s="15"/>
      <c r="Y58" s="15"/>
      <c r="Z58" s="15"/>
      <c r="AA58" s="15"/>
      <c r="AB58" s="15"/>
      <c r="AC58" s="15"/>
      <c r="AD58" s="15"/>
      <c r="AE58" s="15"/>
      <c r="AF58" s="15"/>
      <c r="AG58" s="15"/>
      <c r="AH58" s="15"/>
      <c r="AI58" s="15"/>
      <c r="AJ58" s="15"/>
      <c r="AK58" s="15"/>
      <c r="AL58" s="15"/>
      <c r="AM58" s="15"/>
      <c r="AN58" s="15"/>
      <c r="AO58" s="15"/>
      <c r="AP58" s="15"/>
      <c r="AQ58" s="15"/>
      <c r="AR58" s="15"/>
      <c r="AS58" s="15"/>
      <c r="AT58" s="15"/>
      <c r="AU58" s="15"/>
      <c r="AV58" s="15"/>
      <c r="AW58" s="15"/>
      <c r="AX58" s="15"/>
      <c r="AY58" s="15"/>
      <c r="AZ58" s="15"/>
      <c r="BA58" s="15"/>
      <c r="BB58" s="15"/>
      <c r="BC58" s="15"/>
      <c r="BD58" s="15"/>
      <c r="BE58" s="15"/>
      <c r="BF58" s="15"/>
      <c r="BG58" s="15"/>
      <c r="BH58" s="15"/>
      <c r="BI58" s="15"/>
      <c r="BJ58" s="15"/>
      <c r="BK58" s="15"/>
      <c r="BL58" s="15"/>
      <c r="BM58" s="15"/>
      <c r="BN58" s="15"/>
      <c r="BO58" s="15"/>
      <c r="BP58" s="15"/>
      <c r="BQ58" s="15"/>
      <c r="BR58" s="15"/>
      <c r="BS58" s="15"/>
      <c r="BT58" s="15"/>
      <c r="BU58" s="15"/>
      <c r="BV58" s="15"/>
      <c r="BW58" s="15"/>
      <c r="BX58" s="15"/>
      <c r="BY58" s="15"/>
      <c r="BZ58" s="15"/>
      <c r="CA58" s="15"/>
      <c r="CB58" s="15"/>
      <c r="CC58" s="15"/>
      <c r="CD58" s="15"/>
      <c r="CE58" s="15"/>
      <c r="CF58" s="15"/>
      <c r="CG58" s="15"/>
      <c r="CH58" s="15"/>
      <c r="CI58" s="15"/>
      <c r="CJ58" s="15"/>
      <c r="CK58" s="15"/>
      <c r="CL58" s="15"/>
      <c r="CM58" s="15"/>
      <c r="CN58" s="15"/>
      <c r="CO58" s="15"/>
      <c r="CP58" s="15"/>
      <c r="CQ58" s="15"/>
      <c r="CR58" s="15"/>
      <c r="CS58" s="15"/>
    </row>
    <row r="59" spans="1:97" ht="15" thickBot="1">
      <c r="A59" s="20" t="s">
        <v>1888</v>
      </c>
      <c r="B59" s="15"/>
      <c r="C59" s="15"/>
      <c r="D59" s="15"/>
      <c r="E59" s="15"/>
      <c r="F59" s="15"/>
      <c r="G59" s="15"/>
      <c r="H59" s="66"/>
      <c r="I59" s="66"/>
      <c r="J59" s="66"/>
      <c r="K59" s="66"/>
      <c r="L59" s="15"/>
      <c r="M59" s="15"/>
      <c r="N59" s="15"/>
      <c r="O59" s="15"/>
      <c r="P59" s="15"/>
      <c r="Q59" s="15"/>
      <c r="R59" s="15"/>
      <c r="S59" s="15"/>
      <c r="T59" s="15"/>
      <c r="U59" s="15"/>
      <c r="V59" s="15"/>
      <c r="W59" s="15"/>
      <c r="X59" s="15"/>
      <c r="Y59" s="15"/>
      <c r="Z59" s="15"/>
      <c r="AA59" s="15"/>
      <c r="AB59" s="15"/>
      <c r="AC59" s="15"/>
      <c r="AD59" s="15"/>
      <c r="AE59" s="15"/>
      <c r="AF59" s="15"/>
      <c r="AG59" s="15"/>
      <c r="AH59" s="15"/>
      <c r="AI59" s="15"/>
      <c r="AJ59" s="15"/>
      <c r="AK59" s="15"/>
      <c r="AL59" s="15"/>
      <c r="AM59" s="15"/>
      <c r="AN59" s="15"/>
      <c r="AO59" s="15"/>
      <c r="AP59" s="15"/>
      <c r="AQ59" s="15"/>
      <c r="AR59" s="15"/>
      <c r="AS59" s="15"/>
      <c r="AT59" s="15"/>
      <c r="AU59" s="15"/>
      <c r="AV59" s="15"/>
      <c r="AW59" s="15"/>
      <c r="AX59" s="15"/>
      <c r="AY59" s="15"/>
      <c r="AZ59" s="15"/>
      <c r="BA59" s="15"/>
      <c r="BB59" s="15"/>
      <c r="BC59" s="15"/>
      <c r="BD59" s="15"/>
      <c r="BE59" s="15"/>
      <c r="BF59" s="15"/>
      <c r="BG59" s="15"/>
      <c r="BH59" s="15"/>
      <c r="BI59" s="15"/>
      <c r="BJ59" s="15"/>
      <c r="BK59" s="15"/>
      <c r="BL59" s="15"/>
      <c r="BM59" s="15"/>
      <c r="BN59" s="15"/>
      <c r="BO59" s="15"/>
      <c r="BP59" s="15"/>
      <c r="BQ59" s="15"/>
      <c r="BR59" s="15"/>
      <c r="BS59" s="15"/>
      <c r="BT59" s="15"/>
      <c r="BU59" s="15"/>
      <c r="BV59" s="15"/>
      <c r="BW59" s="15"/>
      <c r="BX59" s="15"/>
      <c r="BY59" s="15"/>
      <c r="BZ59" s="15"/>
      <c r="CA59" s="15"/>
      <c r="CB59" s="15"/>
      <c r="CC59" s="15"/>
      <c r="CD59" s="15"/>
      <c r="CE59" s="15"/>
      <c r="CF59" s="15"/>
      <c r="CG59" s="15"/>
      <c r="CH59" s="15"/>
      <c r="CI59" s="15"/>
      <c r="CJ59" s="15"/>
      <c r="CK59" s="15"/>
      <c r="CL59" s="15"/>
      <c r="CM59" s="15"/>
      <c r="CN59" s="15"/>
      <c r="CO59" s="15"/>
      <c r="CP59" s="15"/>
      <c r="CQ59" s="15"/>
      <c r="CR59" s="15"/>
      <c r="CS59" s="15"/>
    </row>
    <row r="60" spans="1:97">
      <c r="A60" s="15" t="s">
        <v>1889</v>
      </c>
      <c r="B60" s="15">
        <v>340</v>
      </c>
      <c r="C60" s="15">
        <v>3</v>
      </c>
      <c r="D60" s="15">
        <v>28</v>
      </c>
      <c r="E60" s="15">
        <v>4.5</v>
      </c>
      <c r="F60" s="15">
        <v>930</v>
      </c>
      <c r="G60" s="15"/>
      <c r="H60" s="66">
        <f t="shared" si="8"/>
        <v>4.4117647058823533</v>
      </c>
      <c r="I60" s="66">
        <f t="shared" si="9"/>
        <v>41.176470588235297</v>
      </c>
      <c r="J60" s="66">
        <f t="shared" si="10"/>
        <v>1367.6470588235295</v>
      </c>
      <c r="K60" s="66">
        <f t="shared" si="11"/>
        <v>11.911764705882351</v>
      </c>
      <c r="L60" s="15"/>
      <c r="M60" s="15"/>
      <c r="N60" s="15"/>
      <c r="O60" s="15"/>
      <c r="P60" s="15"/>
      <c r="Q60" s="15"/>
      <c r="R60" s="15"/>
      <c r="S60" s="15"/>
      <c r="T60" s="15"/>
      <c r="U60" s="15"/>
      <c r="V60" s="15"/>
      <c r="W60" s="15"/>
      <c r="X60" s="15"/>
      <c r="Y60" s="15"/>
      <c r="Z60" s="15"/>
      <c r="AA60" s="15"/>
      <c r="AB60" s="15"/>
      <c r="AC60" s="15"/>
      <c r="AD60" s="15"/>
      <c r="AE60" s="15"/>
      <c r="AF60" s="15"/>
      <c r="AG60" s="15"/>
      <c r="AH60" s="15"/>
      <c r="AI60" s="15"/>
      <c r="AJ60" s="15"/>
      <c r="AK60" s="15"/>
      <c r="AL60" s="15"/>
      <c r="AM60" s="15"/>
      <c r="AN60" s="15"/>
      <c r="AO60" s="15"/>
      <c r="AP60" s="15"/>
      <c r="AQ60" s="15"/>
      <c r="AR60" s="15"/>
      <c r="AS60" s="15"/>
      <c r="AT60" s="15"/>
      <c r="AU60" s="15"/>
      <c r="AV60" s="15"/>
      <c r="AW60" s="15"/>
      <c r="AX60" s="15"/>
      <c r="AY60" s="15"/>
      <c r="AZ60" s="15"/>
      <c r="BA60" s="15"/>
      <c r="BB60" s="15"/>
      <c r="BC60" s="15"/>
      <c r="BD60" s="15"/>
      <c r="BE60" s="15"/>
      <c r="BF60" s="15"/>
      <c r="BG60" s="15"/>
      <c r="BH60" s="15"/>
      <c r="BI60" s="15"/>
      <c r="BJ60" s="15"/>
      <c r="BK60" s="15"/>
      <c r="BL60" s="15"/>
      <c r="BM60" s="15"/>
      <c r="BN60" s="15"/>
      <c r="BO60" s="15"/>
      <c r="BP60" s="15"/>
      <c r="BQ60" s="15"/>
      <c r="BR60" s="15"/>
      <c r="BS60" s="15"/>
      <c r="BT60" s="15"/>
      <c r="BU60" s="15"/>
      <c r="BV60" s="15"/>
      <c r="BW60" s="15"/>
      <c r="BX60" s="15"/>
      <c r="BY60" s="15"/>
      <c r="BZ60" s="15"/>
      <c r="CA60" s="15"/>
      <c r="CB60" s="15"/>
      <c r="CC60" s="15"/>
      <c r="CD60" s="15"/>
      <c r="CE60" s="15"/>
      <c r="CF60" s="15"/>
      <c r="CG60" s="15"/>
      <c r="CH60" s="15"/>
      <c r="CI60" s="15"/>
      <c r="CJ60" s="15"/>
      <c r="CK60" s="15"/>
      <c r="CL60" s="15"/>
      <c r="CM60" s="15"/>
      <c r="CN60" s="15"/>
      <c r="CO60" s="15"/>
      <c r="CP60" s="15"/>
      <c r="CQ60" s="15"/>
      <c r="CR60" s="15"/>
      <c r="CS60" s="15"/>
    </row>
    <row r="61" spans="1:97">
      <c r="A61" s="15" t="s">
        <v>1890</v>
      </c>
      <c r="B61" s="15">
        <v>40</v>
      </c>
      <c r="C61" s="15">
        <v>1</v>
      </c>
      <c r="D61" s="15">
        <v>3</v>
      </c>
      <c r="E61" s="15">
        <v>1</v>
      </c>
      <c r="F61" s="15">
        <v>90</v>
      </c>
      <c r="G61" s="15"/>
      <c r="H61" s="66">
        <f t="shared" si="8"/>
        <v>12.5</v>
      </c>
      <c r="I61" s="66">
        <f t="shared" si="9"/>
        <v>37.5</v>
      </c>
      <c r="J61" s="66">
        <f t="shared" si="10"/>
        <v>1125</v>
      </c>
      <c r="K61" s="66">
        <f t="shared" si="11"/>
        <v>22.5</v>
      </c>
      <c r="L61" s="15"/>
      <c r="M61" s="15"/>
      <c r="N61" s="15"/>
      <c r="O61" s="15"/>
      <c r="P61" s="15"/>
      <c r="Q61" s="15"/>
      <c r="R61" s="15"/>
      <c r="S61" s="15"/>
      <c r="T61" s="15"/>
      <c r="U61" s="15"/>
      <c r="V61" s="15"/>
      <c r="W61" s="15"/>
      <c r="X61" s="15"/>
      <c r="Y61" s="15"/>
      <c r="Z61" s="15"/>
      <c r="AA61" s="15"/>
      <c r="AB61" s="15"/>
      <c r="AC61" s="15"/>
      <c r="AD61" s="15"/>
      <c r="AE61" s="15"/>
      <c r="AF61" s="15"/>
      <c r="AG61" s="15"/>
      <c r="AH61" s="15"/>
      <c r="AI61" s="15"/>
      <c r="AJ61" s="15"/>
      <c r="AK61" s="15"/>
      <c r="AL61" s="15"/>
      <c r="AM61" s="15"/>
      <c r="AN61" s="15"/>
      <c r="AO61" s="15"/>
      <c r="AP61" s="15"/>
      <c r="AQ61" s="15"/>
      <c r="AR61" s="15"/>
      <c r="AS61" s="15"/>
      <c r="AT61" s="15"/>
      <c r="AU61" s="15"/>
      <c r="AV61" s="15"/>
      <c r="AW61" s="15"/>
      <c r="AX61" s="15"/>
      <c r="AY61" s="15"/>
      <c r="AZ61" s="15"/>
      <c r="BA61" s="15"/>
      <c r="BB61" s="15"/>
      <c r="BC61" s="15"/>
      <c r="BD61" s="15"/>
      <c r="BE61" s="15"/>
      <c r="BF61" s="15"/>
      <c r="BG61" s="15"/>
      <c r="BH61" s="15"/>
      <c r="BI61" s="15"/>
      <c r="BJ61" s="15"/>
      <c r="BK61" s="15"/>
      <c r="BL61" s="15"/>
      <c r="BM61" s="15"/>
      <c r="BN61" s="15"/>
      <c r="BO61" s="15"/>
      <c r="BP61" s="15"/>
      <c r="BQ61" s="15"/>
      <c r="BR61" s="15"/>
      <c r="BS61" s="15"/>
      <c r="BT61" s="15"/>
      <c r="BU61" s="15"/>
      <c r="BV61" s="15"/>
      <c r="BW61" s="15"/>
      <c r="BX61" s="15"/>
      <c r="BY61" s="15"/>
      <c r="BZ61" s="15"/>
      <c r="CA61" s="15"/>
      <c r="CB61" s="15"/>
      <c r="CC61" s="15"/>
      <c r="CD61" s="15"/>
      <c r="CE61" s="15"/>
      <c r="CF61" s="15"/>
      <c r="CG61" s="15"/>
      <c r="CH61" s="15"/>
      <c r="CI61" s="15"/>
      <c r="CJ61" s="15"/>
      <c r="CK61" s="15"/>
      <c r="CL61" s="15"/>
      <c r="CM61" s="15"/>
      <c r="CN61" s="15"/>
      <c r="CO61" s="15"/>
      <c r="CP61" s="15"/>
      <c r="CQ61" s="15"/>
      <c r="CR61" s="15"/>
      <c r="CS61" s="15"/>
    </row>
    <row r="62" spans="1:97">
      <c r="A62" s="15" t="s">
        <v>1891</v>
      </c>
      <c r="B62" s="15">
        <v>360</v>
      </c>
      <c r="C62" s="15">
        <v>4</v>
      </c>
      <c r="D62" s="15">
        <v>30</v>
      </c>
      <c r="E62" s="15">
        <v>3.5</v>
      </c>
      <c r="F62" s="15">
        <v>1120</v>
      </c>
      <c r="G62" s="15"/>
      <c r="H62" s="66">
        <f t="shared" si="8"/>
        <v>5.5555555555555554</v>
      </c>
      <c r="I62" s="66">
        <f t="shared" si="9"/>
        <v>41.666666666666664</v>
      </c>
      <c r="J62" s="66">
        <f t="shared" si="10"/>
        <v>1555.5555555555557</v>
      </c>
      <c r="K62" s="66">
        <f t="shared" si="11"/>
        <v>8.75</v>
      </c>
      <c r="L62" s="15"/>
      <c r="M62" s="15"/>
      <c r="N62" s="15"/>
      <c r="O62" s="15"/>
      <c r="P62" s="15"/>
      <c r="Q62" s="15"/>
      <c r="R62" s="15"/>
      <c r="S62" s="15"/>
      <c r="T62" s="15"/>
      <c r="U62" s="15"/>
      <c r="V62" s="15"/>
      <c r="W62" s="15"/>
      <c r="X62" s="15"/>
      <c r="Y62" s="15"/>
      <c r="Z62" s="15"/>
      <c r="AA62" s="15"/>
      <c r="AB62" s="15"/>
      <c r="AC62" s="15"/>
      <c r="AD62" s="15"/>
      <c r="AE62" s="15"/>
      <c r="AF62" s="15"/>
      <c r="AG62" s="15"/>
      <c r="AH62" s="15"/>
      <c r="AI62" s="15"/>
      <c r="AJ62" s="15"/>
      <c r="AK62" s="15"/>
      <c r="AL62" s="15"/>
      <c r="AM62" s="15"/>
      <c r="AN62" s="15"/>
      <c r="AO62" s="15"/>
      <c r="AP62" s="15"/>
      <c r="AQ62" s="15"/>
      <c r="AR62" s="15"/>
      <c r="AS62" s="15"/>
      <c r="AT62" s="15"/>
      <c r="AU62" s="15"/>
      <c r="AV62" s="15"/>
      <c r="AW62" s="15"/>
      <c r="AX62" s="15"/>
      <c r="AY62" s="15"/>
      <c r="AZ62" s="15"/>
      <c r="BA62" s="15"/>
      <c r="BB62" s="15"/>
      <c r="BC62" s="15"/>
      <c r="BD62" s="15"/>
      <c r="BE62" s="15"/>
      <c r="BF62" s="15"/>
      <c r="BG62" s="15"/>
      <c r="BH62" s="15"/>
      <c r="BI62" s="15"/>
      <c r="BJ62" s="15"/>
      <c r="BK62" s="15"/>
      <c r="BL62" s="15"/>
      <c r="BM62" s="15"/>
      <c r="BN62" s="15"/>
      <c r="BO62" s="15"/>
      <c r="BP62" s="15"/>
      <c r="BQ62" s="15"/>
      <c r="BR62" s="15"/>
      <c r="BS62" s="15"/>
      <c r="BT62" s="15"/>
      <c r="BU62" s="15"/>
      <c r="BV62" s="15"/>
      <c r="BW62" s="15"/>
      <c r="BX62" s="15"/>
      <c r="BY62" s="15"/>
      <c r="BZ62" s="15"/>
      <c r="CA62" s="15"/>
      <c r="CB62" s="15"/>
      <c r="CC62" s="15"/>
      <c r="CD62" s="15"/>
      <c r="CE62" s="15"/>
      <c r="CF62" s="15"/>
      <c r="CG62" s="15"/>
      <c r="CH62" s="15"/>
      <c r="CI62" s="15"/>
      <c r="CJ62" s="15"/>
      <c r="CK62" s="15"/>
      <c r="CL62" s="15"/>
      <c r="CM62" s="15"/>
      <c r="CN62" s="15"/>
      <c r="CO62" s="15"/>
      <c r="CP62" s="15"/>
      <c r="CQ62" s="15"/>
      <c r="CR62" s="15"/>
      <c r="CS62" s="15"/>
    </row>
    <row r="63" spans="1:97">
      <c r="A63" s="15" t="s">
        <v>1892</v>
      </c>
      <c r="B63" s="15">
        <v>15</v>
      </c>
      <c r="C63" s="15">
        <v>1</v>
      </c>
      <c r="D63" s="15">
        <v>1</v>
      </c>
      <c r="E63" s="15">
        <v>0</v>
      </c>
      <c r="F63" s="15">
        <v>10</v>
      </c>
      <c r="G63" s="15"/>
      <c r="H63" s="66">
        <f t="shared" si="8"/>
        <v>33.333333333333336</v>
      </c>
      <c r="I63" s="66">
        <f t="shared" si="9"/>
        <v>33.333333333333336</v>
      </c>
      <c r="J63" s="66">
        <f t="shared" si="10"/>
        <v>333.33333333333331</v>
      </c>
      <c r="K63" s="66">
        <f t="shared" si="11"/>
        <v>0</v>
      </c>
      <c r="L63" s="15"/>
      <c r="M63" s="15"/>
      <c r="N63" s="15"/>
      <c r="O63" s="15"/>
      <c r="P63" s="15"/>
      <c r="Q63" s="15"/>
      <c r="R63" s="15"/>
      <c r="S63" s="15"/>
      <c r="T63" s="15"/>
      <c r="U63" s="15"/>
      <c r="V63" s="15"/>
      <c r="W63" s="15"/>
      <c r="X63" s="15"/>
      <c r="Y63" s="15"/>
      <c r="Z63" s="15"/>
      <c r="AA63" s="15"/>
      <c r="AB63" s="15"/>
      <c r="AC63" s="15"/>
      <c r="AD63" s="15"/>
      <c r="AE63" s="15"/>
      <c r="AF63" s="15"/>
      <c r="AG63" s="15"/>
      <c r="AH63" s="15"/>
      <c r="AI63" s="15"/>
      <c r="AJ63" s="15"/>
      <c r="AK63" s="15"/>
      <c r="AL63" s="15"/>
      <c r="AM63" s="15"/>
      <c r="AN63" s="15"/>
      <c r="AO63" s="15"/>
      <c r="AP63" s="15"/>
      <c r="AQ63" s="15"/>
      <c r="AR63" s="15"/>
      <c r="AS63" s="15"/>
      <c r="AT63" s="15"/>
      <c r="AU63" s="15"/>
      <c r="AV63" s="15"/>
      <c r="AW63" s="15"/>
      <c r="AX63" s="15"/>
      <c r="AY63" s="15"/>
      <c r="AZ63" s="15"/>
      <c r="BA63" s="15"/>
      <c r="BB63" s="15"/>
      <c r="BC63" s="15"/>
      <c r="BD63" s="15"/>
      <c r="BE63" s="15"/>
      <c r="BF63" s="15"/>
      <c r="BG63" s="15"/>
      <c r="BH63" s="15"/>
      <c r="BI63" s="15"/>
      <c r="BJ63" s="15"/>
      <c r="BK63" s="15"/>
      <c r="BL63" s="15"/>
      <c r="BM63" s="15"/>
      <c r="BN63" s="15"/>
      <c r="BO63" s="15"/>
      <c r="BP63" s="15"/>
      <c r="BQ63" s="15"/>
      <c r="BR63" s="15"/>
      <c r="BS63" s="15"/>
      <c r="BT63" s="15"/>
      <c r="BU63" s="15"/>
      <c r="BV63" s="15"/>
      <c r="BW63" s="15"/>
      <c r="BX63" s="15"/>
      <c r="BY63" s="15"/>
      <c r="BZ63" s="15"/>
      <c r="CA63" s="15"/>
      <c r="CB63" s="15"/>
      <c r="CC63" s="15"/>
      <c r="CD63" s="15"/>
      <c r="CE63" s="15"/>
      <c r="CF63" s="15"/>
      <c r="CG63" s="15"/>
      <c r="CH63" s="15"/>
      <c r="CI63" s="15"/>
      <c r="CJ63" s="15"/>
      <c r="CK63" s="15"/>
      <c r="CL63" s="15"/>
      <c r="CM63" s="15"/>
      <c r="CN63" s="15"/>
      <c r="CO63" s="15"/>
      <c r="CP63" s="15"/>
      <c r="CQ63" s="15"/>
      <c r="CR63" s="15"/>
      <c r="CS63" s="15"/>
    </row>
    <row r="64" spans="1:97">
      <c r="A64" s="15" t="s">
        <v>1893</v>
      </c>
      <c r="B64" s="15">
        <v>160</v>
      </c>
      <c r="C64" s="15">
        <v>0</v>
      </c>
      <c r="D64" s="15">
        <v>0</v>
      </c>
      <c r="E64" s="15">
        <v>2</v>
      </c>
      <c r="F64" s="15">
        <v>220</v>
      </c>
      <c r="G64" s="15"/>
      <c r="H64" s="66">
        <f t="shared" si="8"/>
        <v>0</v>
      </c>
      <c r="I64" s="66">
        <f t="shared" si="9"/>
        <v>0</v>
      </c>
      <c r="J64" s="66">
        <f t="shared" si="10"/>
        <v>687.5</v>
      </c>
      <c r="K64" s="66">
        <f t="shared" si="11"/>
        <v>11.25</v>
      </c>
      <c r="L64" s="15"/>
      <c r="M64" s="15"/>
      <c r="N64" s="15"/>
      <c r="O64" s="15"/>
      <c r="P64" s="15"/>
      <c r="Q64" s="15"/>
      <c r="R64" s="15"/>
      <c r="S64" s="15"/>
      <c r="T64" s="15"/>
      <c r="U64" s="15"/>
      <c r="V64" s="15"/>
      <c r="W64" s="15"/>
      <c r="X64" s="15"/>
      <c r="Y64" s="15"/>
      <c r="Z64" s="15"/>
      <c r="AA64" s="15"/>
      <c r="AB64" s="15"/>
      <c r="AC64" s="15"/>
      <c r="AD64" s="15"/>
      <c r="AE64" s="15"/>
      <c r="AF64" s="15"/>
      <c r="AG64" s="15"/>
      <c r="AH64" s="15"/>
      <c r="AI64" s="15"/>
      <c r="AJ64" s="15"/>
      <c r="AK64" s="15"/>
      <c r="AL64" s="15"/>
      <c r="AM64" s="15"/>
      <c r="AN64" s="15"/>
      <c r="AO64" s="15"/>
      <c r="AP64" s="15"/>
      <c r="AQ64" s="15"/>
      <c r="AR64" s="15"/>
      <c r="AS64" s="15"/>
      <c r="AT64" s="15"/>
      <c r="AU64" s="15"/>
      <c r="AV64" s="15"/>
      <c r="AW64" s="15"/>
      <c r="AX64" s="15"/>
      <c r="AY64" s="15"/>
      <c r="AZ64" s="15"/>
      <c r="BA64" s="15"/>
      <c r="BB64" s="15"/>
      <c r="BC64" s="15"/>
      <c r="BD64" s="15"/>
      <c r="BE64" s="15"/>
      <c r="BF64" s="15"/>
      <c r="BG64" s="15"/>
      <c r="BH64" s="15"/>
      <c r="BI64" s="15"/>
      <c r="BJ64" s="15"/>
      <c r="BK64" s="15"/>
      <c r="BL64" s="15"/>
      <c r="BM64" s="15"/>
      <c r="BN64" s="15"/>
      <c r="BO64" s="15"/>
      <c r="BP64" s="15"/>
      <c r="BQ64" s="15"/>
      <c r="BR64" s="15"/>
      <c r="BS64" s="15"/>
      <c r="BT64" s="15"/>
      <c r="BU64" s="15"/>
      <c r="BV64" s="15"/>
      <c r="BW64" s="15"/>
      <c r="BX64" s="15"/>
      <c r="BY64" s="15"/>
      <c r="BZ64" s="15"/>
      <c r="CA64" s="15"/>
      <c r="CB64" s="15"/>
      <c r="CC64" s="15"/>
      <c r="CD64" s="15"/>
      <c r="CE64" s="15"/>
      <c r="CF64" s="15"/>
      <c r="CG64" s="15"/>
      <c r="CH64" s="15"/>
      <c r="CI64" s="15"/>
      <c r="CJ64" s="15"/>
      <c r="CK64" s="15"/>
      <c r="CL64" s="15"/>
      <c r="CM64" s="15"/>
      <c r="CN64" s="15"/>
      <c r="CO64" s="15"/>
      <c r="CP64" s="15"/>
      <c r="CQ64" s="15"/>
      <c r="CR64" s="15"/>
      <c r="CS64" s="15"/>
    </row>
    <row r="65" spans="1:97">
      <c r="A65" s="15" t="s">
        <v>1894</v>
      </c>
      <c r="B65" s="15">
        <v>35</v>
      </c>
      <c r="C65" s="15">
        <v>0</v>
      </c>
      <c r="D65" s="15">
        <v>1</v>
      </c>
      <c r="E65" s="15">
        <v>0</v>
      </c>
      <c r="F65" s="15">
        <v>410</v>
      </c>
      <c r="G65" s="15"/>
      <c r="H65" s="66">
        <f t="shared" si="8"/>
        <v>0</v>
      </c>
      <c r="I65" s="66">
        <f t="shared" si="9"/>
        <v>14.285714285714285</v>
      </c>
      <c r="J65" s="66">
        <f t="shared" si="10"/>
        <v>5857.1428571428569</v>
      </c>
      <c r="K65" s="66">
        <f t="shared" si="11"/>
        <v>0</v>
      </c>
      <c r="L65" s="15"/>
      <c r="M65" s="15"/>
      <c r="N65" s="15"/>
      <c r="O65" s="15"/>
      <c r="P65" s="15"/>
      <c r="Q65" s="15"/>
      <c r="R65" s="15"/>
      <c r="S65" s="15"/>
      <c r="T65" s="15"/>
      <c r="U65" s="15"/>
      <c r="V65" s="15"/>
      <c r="W65" s="15"/>
      <c r="X65" s="15"/>
      <c r="Y65" s="15"/>
      <c r="Z65" s="15"/>
      <c r="AA65" s="15"/>
      <c r="AB65" s="15"/>
      <c r="AC65" s="15"/>
      <c r="AD65" s="15"/>
      <c r="AE65" s="15"/>
      <c r="AF65" s="15"/>
      <c r="AG65" s="15"/>
      <c r="AH65" s="15"/>
      <c r="AI65" s="15"/>
      <c r="AJ65" s="15"/>
      <c r="AK65" s="15"/>
      <c r="AL65" s="15"/>
      <c r="AM65" s="15"/>
      <c r="AN65" s="15"/>
      <c r="AO65" s="15"/>
      <c r="AP65" s="15"/>
      <c r="AQ65" s="15"/>
      <c r="AR65" s="15"/>
      <c r="AS65" s="15"/>
      <c r="AT65" s="15"/>
      <c r="AU65" s="15"/>
      <c r="AV65" s="15"/>
      <c r="AW65" s="15"/>
      <c r="AX65" s="15"/>
      <c r="AY65" s="15"/>
      <c r="AZ65" s="15"/>
      <c r="BA65" s="15"/>
      <c r="BB65" s="15"/>
      <c r="BC65" s="15"/>
      <c r="BD65" s="15"/>
      <c r="BE65" s="15"/>
      <c r="BF65" s="15"/>
      <c r="BG65" s="15"/>
      <c r="BH65" s="15"/>
      <c r="BI65" s="15"/>
      <c r="BJ65" s="15"/>
      <c r="BK65" s="15"/>
      <c r="BL65" s="15"/>
      <c r="BM65" s="15"/>
      <c r="BN65" s="15"/>
      <c r="BO65" s="15"/>
      <c r="BP65" s="15"/>
      <c r="BQ65" s="15"/>
      <c r="BR65" s="15"/>
      <c r="BS65" s="15"/>
      <c r="BT65" s="15"/>
      <c r="BU65" s="15"/>
      <c r="BV65" s="15"/>
      <c r="BW65" s="15"/>
      <c r="BX65" s="15"/>
      <c r="BY65" s="15"/>
      <c r="BZ65" s="15"/>
      <c r="CA65" s="15"/>
      <c r="CB65" s="15"/>
      <c r="CC65" s="15"/>
      <c r="CD65" s="15"/>
      <c r="CE65" s="15"/>
      <c r="CF65" s="15"/>
      <c r="CG65" s="15"/>
      <c r="CH65" s="15"/>
      <c r="CI65" s="15"/>
      <c r="CJ65" s="15"/>
      <c r="CK65" s="15"/>
      <c r="CL65" s="15"/>
      <c r="CM65" s="15"/>
      <c r="CN65" s="15"/>
      <c r="CO65" s="15"/>
      <c r="CP65" s="15"/>
      <c r="CQ65" s="15"/>
      <c r="CR65" s="15"/>
      <c r="CS65" s="15"/>
    </row>
    <row r="66" spans="1:97">
      <c r="A66" s="15" t="s">
        <v>1895</v>
      </c>
      <c r="B66" s="15">
        <v>15</v>
      </c>
      <c r="C66" s="15">
        <v>0</v>
      </c>
      <c r="D66" s="15">
        <v>0</v>
      </c>
      <c r="E66" s="15">
        <v>0</v>
      </c>
      <c r="F66" s="15">
        <v>510</v>
      </c>
      <c r="G66" s="15"/>
      <c r="H66" s="66">
        <f t="shared" si="8"/>
        <v>0</v>
      </c>
      <c r="I66" s="66">
        <f t="shared" si="9"/>
        <v>0</v>
      </c>
      <c r="J66" s="66">
        <f t="shared" si="10"/>
        <v>17000</v>
      </c>
      <c r="K66" s="66">
        <f t="shared" si="11"/>
        <v>0</v>
      </c>
      <c r="L66" s="15"/>
      <c r="M66" s="15"/>
      <c r="N66" s="15"/>
      <c r="O66" s="15"/>
      <c r="P66" s="15"/>
      <c r="Q66" s="15"/>
      <c r="R66" s="15"/>
      <c r="S66" s="15"/>
      <c r="T66" s="15"/>
      <c r="U66" s="15"/>
      <c r="V66" s="15"/>
      <c r="W66" s="15"/>
      <c r="X66" s="15"/>
      <c r="Y66" s="15"/>
      <c r="Z66" s="15"/>
      <c r="AA66" s="15"/>
      <c r="AB66" s="15"/>
      <c r="AC66" s="15"/>
      <c r="AD66" s="15"/>
      <c r="AE66" s="15"/>
      <c r="AF66" s="15"/>
      <c r="AG66" s="15"/>
      <c r="AH66" s="15"/>
      <c r="AI66" s="15"/>
      <c r="AJ66" s="15"/>
      <c r="AK66" s="15"/>
      <c r="AL66" s="15"/>
      <c r="AM66" s="15"/>
      <c r="AN66" s="15"/>
      <c r="AO66" s="15"/>
      <c r="AP66" s="15"/>
      <c r="AQ66" s="15"/>
      <c r="AR66" s="15"/>
      <c r="AS66" s="15"/>
      <c r="AT66" s="15"/>
      <c r="AU66" s="15"/>
      <c r="AV66" s="15"/>
      <c r="AW66" s="15"/>
      <c r="AX66" s="15"/>
      <c r="AY66" s="15"/>
      <c r="AZ66" s="15"/>
      <c r="BA66" s="15"/>
      <c r="BB66" s="15"/>
      <c r="BC66" s="15"/>
      <c r="BD66" s="15"/>
      <c r="BE66" s="15"/>
      <c r="BF66" s="15"/>
      <c r="BG66" s="15"/>
      <c r="BH66" s="15"/>
      <c r="BI66" s="15"/>
      <c r="BJ66" s="15"/>
      <c r="BK66" s="15"/>
      <c r="BL66" s="15"/>
      <c r="BM66" s="15"/>
      <c r="BN66" s="15"/>
      <c r="BO66" s="15"/>
      <c r="BP66" s="15"/>
      <c r="BQ66" s="15"/>
      <c r="BR66" s="15"/>
      <c r="BS66" s="15"/>
      <c r="BT66" s="15"/>
      <c r="BU66" s="15"/>
      <c r="BV66" s="15"/>
      <c r="BW66" s="15"/>
      <c r="BX66" s="15"/>
      <c r="BY66" s="15"/>
      <c r="BZ66" s="15"/>
      <c r="CA66" s="15"/>
      <c r="CB66" s="15"/>
      <c r="CC66" s="15"/>
      <c r="CD66" s="15"/>
      <c r="CE66" s="15"/>
      <c r="CF66" s="15"/>
      <c r="CG66" s="15"/>
      <c r="CH66" s="15"/>
      <c r="CI66" s="15"/>
      <c r="CJ66" s="15"/>
      <c r="CK66" s="15"/>
      <c r="CL66" s="15"/>
      <c r="CM66" s="15"/>
      <c r="CN66" s="15"/>
      <c r="CO66" s="15"/>
      <c r="CP66" s="15"/>
      <c r="CQ66" s="15"/>
      <c r="CR66" s="15"/>
      <c r="CS66" s="15"/>
    </row>
    <row r="67" spans="1:97">
      <c r="A67" s="15" t="s">
        <v>1896</v>
      </c>
      <c r="B67" s="15">
        <v>260</v>
      </c>
      <c r="C67" s="15">
        <v>0</v>
      </c>
      <c r="D67" s="15">
        <v>2</v>
      </c>
      <c r="E67" s="15">
        <v>5</v>
      </c>
      <c r="F67" s="15">
        <v>540</v>
      </c>
      <c r="G67" s="15"/>
      <c r="H67" s="66">
        <f t="shared" si="8"/>
        <v>0</v>
      </c>
      <c r="I67" s="66">
        <f t="shared" si="9"/>
        <v>3.8461538461538463</v>
      </c>
      <c r="J67" s="66">
        <f t="shared" si="10"/>
        <v>1038.4615384615386</v>
      </c>
      <c r="K67" s="66">
        <f t="shared" si="11"/>
        <v>17.307692307692307</v>
      </c>
      <c r="L67" s="15"/>
      <c r="M67" s="15"/>
      <c r="N67" s="15"/>
      <c r="O67" s="15"/>
      <c r="P67" s="15"/>
      <c r="Q67" s="15"/>
      <c r="R67" s="15"/>
      <c r="S67" s="15"/>
      <c r="T67" s="15"/>
      <c r="U67" s="15"/>
      <c r="V67" s="15"/>
      <c r="W67" s="15"/>
      <c r="X67" s="15"/>
      <c r="Y67" s="15"/>
      <c r="Z67" s="15"/>
      <c r="AA67" s="15"/>
      <c r="AB67" s="15"/>
      <c r="AC67" s="15"/>
      <c r="AD67" s="15"/>
      <c r="AE67" s="15"/>
      <c r="AF67" s="15"/>
      <c r="AG67" s="15"/>
      <c r="AH67" s="15"/>
      <c r="AI67" s="15"/>
      <c r="AJ67" s="15"/>
      <c r="AK67" s="15"/>
      <c r="AL67" s="15"/>
      <c r="AM67" s="15"/>
      <c r="AN67" s="15"/>
      <c r="AO67" s="15"/>
      <c r="AP67" s="15"/>
      <c r="AQ67" s="15"/>
      <c r="AR67" s="15"/>
      <c r="AS67" s="15"/>
      <c r="AT67" s="15"/>
      <c r="AU67" s="15"/>
      <c r="AV67" s="15"/>
      <c r="AW67" s="15"/>
      <c r="AX67" s="15"/>
      <c r="AY67" s="15"/>
      <c r="AZ67" s="15"/>
      <c r="BA67" s="15"/>
      <c r="BB67" s="15"/>
      <c r="BC67" s="15"/>
      <c r="BD67" s="15"/>
      <c r="BE67" s="15"/>
      <c r="BF67" s="15"/>
      <c r="BG67" s="15"/>
      <c r="BH67" s="15"/>
      <c r="BI67" s="15"/>
      <c r="BJ67" s="15"/>
      <c r="BK67" s="15"/>
      <c r="BL67" s="15"/>
      <c r="BM67" s="15"/>
      <c r="BN67" s="15"/>
      <c r="BO67" s="15"/>
      <c r="BP67" s="15"/>
      <c r="BQ67" s="15"/>
      <c r="BR67" s="15"/>
      <c r="BS67" s="15"/>
      <c r="BT67" s="15"/>
      <c r="BU67" s="15"/>
      <c r="BV67" s="15"/>
      <c r="BW67" s="15"/>
      <c r="BX67" s="15"/>
      <c r="BY67" s="15"/>
      <c r="BZ67" s="15"/>
      <c r="CA67" s="15"/>
      <c r="CB67" s="15"/>
      <c r="CC67" s="15"/>
      <c r="CD67" s="15"/>
      <c r="CE67" s="15"/>
      <c r="CF67" s="15"/>
      <c r="CG67" s="15"/>
      <c r="CH67" s="15"/>
      <c r="CI67" s="15"/>
      <c r="CJ67" s="15"/>
      <c r="CK67" s="15"/>
      <c r="CL67" s="15"/>
      <c r="CM67" s="15"/>
      <c r="CN67" s="15"/>
      <c r="CO67" s="15"/>
      <c r="CP67" s="15"/>
      <c r="CQ67" s="15"/>
      <c r="CR67" s="15"/>
      <c r="CS67" s="15"/>
    </row>
    <row r="68" spans="1:97" ht="15" thickBot="1">
      <c r="A68" s="15" t="s">
        <v>1897</v>
      </c>
      <c r="B68" s="15">
        <v>70</v>
      </c>
      <c r="C68" s="15">
        <v>0</v>
      </c>
      <c r="D68" s="15">
        <v>1</v>
      </c>
      <c r="E68" s="15">
        <v>0</v>
      </c>
      <c r="F68" s="15">
        <v>160</v>
      </c>
      <c r="G68" s="15"/>
      <c r="H68" s="66">
        <f t="shared" si="8"/>
        <v>0</v>
      </c>
      <c r="I68" s="66">
        <f t="shared" si="9"/>
        <v>7.1428571428571423</v>
      </c>
      <c r="J68" s="66">
        <f t="shared" si="10"/>
        <v>1142.8571428571429</v>
      </c>
      <c r="K68" s="66">
        <f t="shared" si="11"/>
        <v>0</v>
      </c>
      <c r="L68" s="15"/>
      <c r="M68" s="15"/>
      <c r="N68" s="15"/>
      <c r="O68" s="15"/>
      <c r="P68" s="15"/>
      <c r="Q68" s="15"/>
      <c r="R68" s="15"/>
      <c r="S68" s="15"/>
      <c r="T68" s="15"/>
      <c r="U68" s="15"/>
      <c r="V68" s="15"/>
      <c r="W68" s="15"/>
      <c r="X68" s="15"/>
      <c r="Y68" s="15"/>
      <c r="Z68" s="15"/>
      <c r="AA68" s="15"/>
      <c r="AB68" s="15"/>
      <c r="AC68" s="15"/>
      <c r="AD68" s="15"/>
      <c r="AE68" s="15"/>
      <c r="AF68" s="15"/>
      <c r="AG68" s="15"/>
      <c r="AH68" s="15"/>
      <c r="AI68" s="15"/>
      <c r="AJ68" s="15"/>
      <c r="AK68" s="15"/>
      <c r="AL68" s="15"/>
      <c r="AM68" s="15"/>
      <c r="AN68" s="15"/>
      <c r="AO68" s="15"/>
      <c r="AP68" s="15"/>
      <c r="AQ68" s="15"/>
      <c r="AR68" s="15"/>
      <c r="AS68" s="15"/>
      <c r="AT68" s="15"/>
      <c r="AU68" s="15"/>
      <c r="AV68" s="15"/>
      <c r="AW68" s="15"/>
      <c r="AX68" s="15"/>
      <c r="AY68" s="15"/>
      <c r="AZ68" s="15"/>
      <c r="BA68" s="15"/>
      <c r="BB68" s="15"/>
      <c r="BC68" s="15"/>
      <c r="BD68" s="15"/>
      <c r="BE68" s="15"/>
      <c r="BF68" s="15"/>
      <c r="BG68" s="15"/>
      <c r="BH68" s="15"/>
      <c r="BI68" s="15"/>
      <c r="BJ68" s="15"/>
      <c r="BK68" s="15"/>
      <c r="BL68" s="15"/>
      <c r="BM68" s="15"/>
      <c r="BN68" s="15"/>
      <c r="BO68" s="15"/>
      <c r="BP68" s="15"/>
      <c r="BQ68" s="15"/>
      <c r="BR68" s="15"/>
      <c r="BS68" s="15"/>
      <c r="BT68" s="15"/>
      <c r="BU68" s="15"/>
      <c r="BV68" s="15"/>
      <c r="BW68" s="15"/>
      <c r="BX68" s="15"/>
      <c r="BY68" s="15"/>
      <c r="BZ68" s="15"/>
      <c r="CA68" s="15"/>
      <c r="CB68" s="15"/>
      <c r="CC68" s="15"/>
      <c r="CD68" s="15"/>
      <c r="CE68" s="15"/>
      <c r="CF68" s="15"/>
      <c r="CG68" s="15"/>
      <c r="CH68" s="15"/>
      <c r="CI68" s="15"/>
      <c r="CJ68" s="15"/>
      <c r="CK68" s="15"/>
      <c r="CL68" s="15"/>
      <c r="CM68" s="15"/>
      <c r="CN68" s="15"/>
      <c r="CO68" s="15"/>
      <c r="CP68" s="15"/>
      <c r="CQ68" s="15"/>
      <c r="CR68" s="15"/>
      <c r="CS68" s="15"/>
    </row>
    <row r="69" spans="1:97" ht="15" thickBot="1">
      <c r="A69" s="20" t="s">
        <v>1898</v>
      </c>
      <c r="B69" s="15"/>
      <c r="C69" s="15"/>
      <c r="D69" s="15"/>
      <c r="E69" s="15"/>
      <c r="F69" s="15"/>
      <c r="G69" s="15"/>
      <c r="H69" s="66"/>
      <c r="I69" s="66"/>
      <c r="J69" s="66"/>
      <c r="K69" s="66"/>
      <c r="L69" s="15"/>
      <c r="M69" s="15"/>
      <c r="N69" s="15"/>
      <c r="O69" s="15"/>
      <c r="P69" s="15"/>
      <c r="Q69" s="15"/>
      <c r="R69" s="15"/>
      <c r="S69" s="15"/>
      <c r="T69" s="15"/>
      <c r="U69" s="15"/>
      <c r="V69" s="15"/>
      <c r="W69" s="15"/>
      <c r="X69" s="15"/>
      <c r="Y69" s="15"/>
      <c r="Z69" s="15"/>
      <c r="AA69" s="15"/>
      <c r="AB69" s="15"/>
      <c r="AC69" s="15"/>
      <c r="AD69" s="15"/>
      <c r="AE69" s="15"/>
      <c r="AF69" s="15"/>
      <c r="AG69" s="15"/>
      <c r="AH69" s="15"/>
      <c r="AI69" s="15"/>
      <c r="AJ69" s="15"/>
      <c r="AK69" s="15"/>
      <c r="AL69" s="15"/>
      <c r="AM69" s="15"/>
      <c r="AN69" s="15"/>
      <c r="AO69" s="15"/>
      <c r="AP69" s="15"/>
      <c r="AQ69" s="15"/>
      <c r="AR69" s="15"/>
      <c r="AS69" s="15"/>
      <c r="AT69" s="15"/>
      <c r="AU69" s="15"/>
      <c r="AV69" s="15"/>
      <c r="AW69" s="15"/>
      <c r="AX69" s="15"/>
      <c r="AY69" s="15"/>
      <c r="AZ69" s="15"/>
      <c r="BA69" s="15"/>
      <c r="BB69" s="15"/>
      <c r="BC69" s="15"/>
      <c r="BD69" s="15"/>
      <c r="BE69" s="15"/>
      <c r="BF69" s="15"/>
      <c r="BG69" s="15"/>
      <c r="BH69" s="15"/>
      <c r="BI69" s="15"/>
      <c r="BJ69" s="15"/>
      <c r="BK69" s="15"/>
      <c r="BL69" s="15"/>
      <c r="BM69" s="15"/>
      <c r="BN69" s="15"/>
      <c r="BO69" s="15"/>
      <c r="BP69" s="15"/>
      <c r="BQ69" s="15"/>
      <c r="BR69" s="15"/>
      <c r="BS69" s="15"/>
      <c r="BT69" s="15"/>
      <c r="BU69" s="15"/>
      <c r="BV69" s="15"/>
      <c r="BW69" s="15"/>
      <c r="BX69" s="15"/>
      <c r="BY69" s="15"/>
      <c r="BZ69" s="15"/>
      <c r="CA69" s="15"/>
      <c r="CB69" s="15"/>
      <c r="CC69" s="15"/>
      <c r="CD69" s="15"/>
      <c r="CE69" s="15"/>
      <c r="CF69" s="15"/>
      <c r="CG69" s="15"/>
      <c r="CH69" s="15"/>
      <c r="CI69" s="15"/>
      <c r="CJ69" s="15"/>
      <c r="CK69" s="15"/>
      <c r="CL69" s="15"/>
      <c r="CM69" s="15"/>
      <c r="CN69" s="15"/>
      <c r="CO69" s="15"/>
      <c r="CP69" s="15"/>
      <c r="CQ69" s="15"/>
      <c r="CR69" s="15"/>
      <c r="CS69" s="15"/>
    </row>
    <row r="70" spans="1:97">
      <c r="A70" s="15" t="s">
        <v>1899</v>
      </c>
      <c r="B70" s="15">
        <v>25</v>
      </c>
      <c r="C70" s="15">
        <v>2</v>
      </c>
      <c r="D70" s="15">
        <v>1</v>
      </c>
      <c r="E70" s="15">
        <v>0</v>
      </c>
      <c r="F70" s="15">
        <v>260</v>
      </c>
      <c r="G70" s="15"/>
      <c r="H70" s="66">
        <f t="shared" si="8"/>
        <v>40</v>
      </c>
      <c r="I70" s="66">
        <f t="shared" si="9"/>
        <v>20</v>
      </c>
      <c r="J70" s="66">
        <f t="shared" si="10"/>
        <v>5200</v>
      </c>
      <c r="K70" s="66">
        <f t="shared" si="11"/>
        <v>0</v>
      </c>
      <c r="L70" s="15"/>
      <c r="M70" s="15"/>
      <c r="N70" s="15"/>
      <c r="O70" s="15"/>
      <c r="P70" s="15"/>
      <c r="Q70" s="15"/>
      <c r="R70" s="15"/>
      <c r="S70" s="15"/>
      <c r="T70" s="15"/>
      <c r="U70" s="15"/>
      <c r="V70" s="15"/>
      <c r="W70" s="15"/>
      <c r="X70" s="15"/>
      <c r="Y70" s="15"/>
      <c r="Z70" s="15"/>
      <c r="AA70" s="15"/>
      <c r="AB70" s="15"/>
      <c r="AC70" s="15"/>
      <c r="AD70" s="15"/>
      <c r="AE70" s="15"/>
      <c r="AF70" s="15"/>
      <c r="AG70" s="15"/>
      <c r="AH70" s="15"/>
      <c r="AI70" s="15"/>
      <c r="AJ70" s="15"/>
      <c r="AK70" s="15"/>
      <c r="AL70" s="15"/>
      <c r="AM70" s="15"/>
      <c r="AN70" s="15"/>
      <c r="AO70" s="15"/>
      <c r="AP70" s="15"/>
      <c r="AQ70" s="15"/>
      <c r="AR70" s="15"/>
      <c r="AS70" s="15"/>
      <c r="AT70" s="15"/>
      <c r="AU70" s="15"/>
      <c r="AV70" s="15"/>
      <c r="AW70" s="15"/>
      <c r="AX70" s="15"/>
      <c r="AY70" s="15"/>
      <c r="AZ70" s="15"/>
      <c r="BA70" s="15"/>
      <c r="BB70" s="15"/>
      <c r="BC70" s="15"/>
      <c r="BD70" s="15"/>
      <c r="BE70" s="15"/>
      <c r="BF70" s="15"/>
      <c r="BG70" s="15"/>
      <c r="BH70" s="15"/>
      <c r="BI70" s="15"/>
      <c r="BJ70" s="15"/>
      <c r="BK70" s="15"/>
      <c r="BL70" s="15"/>
      <c r="BM70" s="15"/>
      <c r="BN70" s="15"/>
      <c r="BO70" s="15"/>
      <c r="BP70" s="15"/>
      <c r="BQ70" s="15"/>
      <c r="BR70" s="15"/>
      <c r="BS70" s="15"/>
      <c r="BT70" s="15"/>
      <c r="BU70" s="15"/>
      <c r="BV70" s="15"/>
      <c r="BW70" s="15"/>
      <c r="BX70" s="15"/>
      <c r="BY70" s="15"/>
      <c r="BZ70" s="15"/>
      <c r="CA70" s="15"/>
      <c r="CB70" s="15"/>
      <c r="CC70" s="15"/>
      <c r="CD70" s="15"/>
      <c r="CE70" s="15"/>
      <c r="CF70" s="15"/>
      <c r="CG70" s="15"/>
      <c r="CH70" s="15"/>
      <c r="CI70" s="15"/>
      <c r="CJ70" s="15"/>
      <c r="CK70" s="15"/>
      <c r="CL70" s="15"/>
      <c r="CM70" s="15"/>
      <c r="CN70" s="15"/>
      <c r="CO70" s="15"/>
      <c r="CP70" s="15"/>
      <c r="CQ70" s="15"/>
      <c r="CR70" s="15"/>
      <c r="CS70" s="15"/>
    </row>
    <row r="71" spans="1:97">
      <c r="A71" s="15" t="s">
        <v>1900</v>
      </c>
      <c r="B71" s="15">
        <v>120</v>
      </c>
      <c r="C71" s="15">
        <v>1</v>
      </c>
      <c r="D71" s="15">
        <v>2</v>
      </c>
      <c r="E71" s="15">
        <v>1</v>
      </c>
      <c r="F71" s="15">
        <v>530</v>
      </c>
      <c r="G71" s="15"/>
      <c r="H71" s="66">
        <f t="shared" si="8"/>
        <v>4.166666666666667</v>
      </c>
      <c r="I71" s="66">
        <f t="shared" si="9"/>
        <v>8.3333333333333339</v>
      </c>
      <c r="J71" s="66">
        <f t="shared" si="10"/>
        <v>2208.3333333333335</v>
      </c>
      <c r="K71" s="66">
        <f t="shared" si="11"/>
        <v>7.5</v>
      </c>
      <c r="L71" s="15"/>
      <c r="M71" s="15"/>
      <c r="N71" s="15"/>
      <c r="O71" s="15"/>
      <c r="P71" s="15"/>
      <c r="Q71" s="15"/>
      <c r="R71" s="15"/>
      <c r="S71" s="15"/>
      <c r="T71" s="15"/>
      <c r="U71" s="15"/>
      <c r="V71" s="15"/>
      <c r="W71" s="15"/>
      <c r="X71" s="15"/>
      <c r="Y71" s="15"/>
      <c r="Z71" s="15"/>
      <c r="AA71" s="15"/>
      <c r="AB71" s="15"/>
      <c r="AC71" s="15"/>
      <c r="AD71" s="15"/>
      <c r="AE71" s="15"/>
      <c r="AF71" s="15"/>
      <c r="AG71" s="15"/>
      <c r="AH71" s="15"/>
      <c r="AI71" s="15"/>
      <c r="AJ71" s="15"/>
      <c r="AK71" s="15"/>
      <c r="AL71" s="15"/>
      <c r="AM71" s="15"/>
      <c r="AN71" s="15"/>
      <c r="AO71" s="15"/>
      <c r="AP71" s="15"/>
      <c r="AQ71" s="15"/>
      <c r="AR71" s="15"/>
      <c r="AS71" s="15"/>
      <c r="AT71" s="15"/>
      <c r="AU71" s="15"/>
      <c r="AV71" s="15"/>
      <c r="AW71" s="15"/>
      <c r="AX71" s="15"/>
      <c r="AY71" s="15"/>
      <c r="AZ71" s="15"/>
      <c r="BA71" s="15"/>
      <c r="BB71" s="15"/>
      <c r="BC71" s="15"/>
      <c r="BD71" s="15"/>
      <c r="BE71" s="15"/>
      <c r="BF71" s="15"/>
      <c r="BG71" s="15"/>
      <c r="BH71" s="15"/>
      <c r="BI71" s="15"/>
      <c r="BJ71" s="15"/>
      <c r="BK71" s="15"/>
      <c r="BL71" s="15"/>
      <c r="BM71" s="15"/>
      <c r="BN71" s="15"/>
      <c r="BO71" s="15"/>
      <c r="BP71" s="15"/>
      <c r="BQ71" s="15"/>
      <c r="BR71" s="15"/>
      <c r="BS71" s="15"/>
      <c r="BT71" s="15"/>
      <c r="BU71" s="15"/>
      <c r="BV71" s="15"/>
      <c r="BW71" s="15"/>
      <c r="BX71" s="15"/>
      <c r="BY71" s="15"/>
      <c r="BZ71" s="15"/>
      <c r="CA71" s="15"/>
      <c r="CB71" s="15"/>
      <c r="CC71" s="15"/>
      <c r="CD71" s="15"/>
      <c r="CE71" s="15"/>
      <c r="CF71" s="15"/>
      <c r="CG71" s="15"/>
      <c r="CH71" s="15"/>
      <c r="CI71" s="15"/>
      <c r="CJ71" s="15"/>
      <c r="CK71" s="15"/>
      <c r="CL71" s="15"/>
      <c r="CM71" s="15"/>
      <c r="CN71" s="15"/>
      <c r="CO71" s="15"/>
      <c r="CP71" s="15"/>
      <c r="CQ71" s="15"/>
      <c r="CR71" s="15"/>
      <c r="CS71" s="15"/>
    </row>
    <row r="72" spans="1:97">
      <c r="A72" s="15" t="s">
        <v>1901</v>
      </c>
      <c r="B72" s="15">
        <v>90</v>
      </c>
      <c r="C72" s="15">
        <v>1</v>
      </c>
      <c r="D72" s="15">
        <v>2</v>
      </c>
      <c r="E72" s="15">
        <v>0.5</v>
      </c>
      <c r="F72" s="15">
        <v>320</v>
      </c>
      <c r="G72" s="15"/>
      <c r="H72" s="66">
        <f t="shared" si="8"/>
        <v>5.5555555555555554</v>
      </c>
      <c r="I72" s="66">
        <f t="shared" si="9"/>
        <v>11.111111111111111</v>
      </c>
      <c r="J72" s="66">
        <f t="shared" si="10"/>
        <v>1777.7777777777776</v>
      </c>
      <c r="K72" s="66">
        <f t="shared" si="11"/>
        <v>5</v>
      </c>
      <c r="L72" s="15"/>
      <c r="M72" s="15"/>
      <c r="N72" s="15"/>
      <c r="O72" s="15"/>
      <c r="P72" s="15"/>
      <c r="Q72" s="15"/>
      <c r="R72" s="15"/>
      <c r="S72" s="15"/>
      <c r="T72" s="15"/>
      <c r="U72" s="15"/>
      <c r="V72" s="15"/>
      <c r="W72" s="15"/>
      <c r="X72" s="15"/>
      <c r="Y72" s="15"/>
      <c r="Z72" s="15"/>
      <c r="AA72" s="15"/>
      <c r="AB72" s="15"/>
      <c r="AC72" s="15"/>
      <c r="AD72" s="15"/>
      <c r="AE72" s="15"/>
      <c r="AF72" s="15"/>
      <c r="AG72" s="15"/>
      <c r="AH72" s="15"/>
      <c r="AI72" s="15"/>
      <c r="AJ72" s="15"/>
      <c r="AK72" s="15"/>
      <c r="AL72" s="15"/>
      <c r="AM72" s="15"/>
      <c r="AN72" s="15"/>
      <c r="AO72" s="15"/>
      <c r="AP72" s="15"/>
      <c r="AQ72" s="15"/>
      <c r="AR72" s="15"/>
      <c r="AS72" s="15"/>
      <c r="AT72" s="15"/>
      <c r="AU72" s="15"/>
      <c r="AV72" s="15"/>
      <c r="AW72" s="15"/>
      <c r="AX72" s="15"/>
      <c r="AY72" s="15"/>
      <c r="AZ72" s="15"/>
      <c r="BA72" s="15"/>
      <c r="BB72" s="15"/>
      <c r="BC72" s="15"/>
      <c r="BD72" s="15"/>
      <c r="BE72" s="15"/>
      <c r="BF72" s="15"/>
      <c r="BG72" s="15"/>
      <c r="BH72" s="15"/>
      <c r="BI72" s="15"/>
      <c r="BJ72" s="15"/>
      <c r="BK72" s="15"/>
      <c r="BL72" s="15"/>
      <c r="BM72" s="15"/>
      <c r="BN72" s="15"/>
      <c r="BO72" s="15"/>
      <c r="BP72" s="15"/>
      <c r="BQ72" s="15"/>
      <c r="BR72" s="15"/>
      <c r="BS72" s="15"/>
      <c r="BT72" s="15"/>
      <c r="BU72" s="15"/>
      <c r="BV72" s="15"/>
      <c r="BW72" s="15"/>
      <c r="BX72" s="15"/>
      <c r="BY72" s="15"/>
      <c r="BZ72" s="15"/>
      <c r="CA72" s="15"/>
      <c r="CB72" s="15"/>
      <c r="CC72" s="15"/>
      <c r="CD72" s="15"/>
      <c r="CE72" s="15"/>
      <c r="CF72" s="15"/>
      <c r="CG72" s="15"/>
      <c r="CH72" s="15"/>
      <c r="CI72" s="15"/>
      <c r="CJ72" s="15"/>
      <c r="CK72" s="15"/>
      <c r="CL72" s="15"/>
      <c r="CM72" s="15"/>
      <c r="CN72" s="15"/>
      <c r="CO72" s="15"/>
      <c r="CP72" s="15"/>
      <c r="CQ72" s="15"/>
      <c r="CR72" s="15"/>
      <c r="CS72" s="15"/>
    </row>
    <row r="73" spans="1:97">
      <c r="A73" s="15" t="s">
        <v>1902</v>
      </c>
      <c r="B73" s="15">
        <v>160</v>
      </c>
      <c r="C73" s="15">
        <v>1</v>
      </c>
      <c r="D73" s="15">
        <v>5</v>
      </c>
      <c r="E73" s="15">
        <v>2.5</v>
      </c>
      <c r="F73" s="15">
        <v>720</v>
      </c>
      <c r="G73" s="15"/>
      <c r="H73" s="66">
        <f t="shared" si="8"/>
        <v>3.125</v>
      </c>
      <c r="I73" s="66">
        <f t="shared" si="9"/>
        <v>15.625</v>
      </c>
      <c r="J73" s="66">
        <f t="shared" si="10"/>
        <v>2250</v>
      </c>
      <c r="K73" s="66">
        <f t="shared" si="11"/>
        <v>14.0625</v>
      </c>
      <c r="L73" s="15"/>
      <c r="M73" s="15"/>
      <c r="N73" s="15"/>
      <c r="O73" s="15"/>
      <c r="P73" s="15"/>
      <c r="Q73" s="15"/>
      <c r="R73" s="15"/>
      <c r="S73" s="15"/>
      <c r="T73" s="15"/>
      <c r="U73" s="15"/>
      <c r="V73" s="15"/>
      <c r="W73" s="15"/>
      <c r="X73" s="15"/>
      <c r="Y73" s="15"/>
      <c r="Z73" s="15"/>
      <c r="AA73" s="15"/>
      <c r="AB73" s="15"/>
      <c r="AC73" s="15"/>
      <c r="AD73" s="15"/>
      <c r="AE73" s="15"/>
      <c r="AF73" s="15"/>
      <c r="AG73" s="15"/>
      <c r="AH73" s="15"/>
      <c r="AI73" s="15"/>
      <c r="AJ73" s="15"/>
      <c r="AK73" s="15"/>
      <c r="AL73" s="15"/>
      <c r="AM73" s="15"/>
      <c r="AN73" s="15"/>
      <c r="AO73" s="15"/>
      <c r="AP73" s="15"/>
      <c r="AQ73" s="15"/>
      <c r="AR73" s="15"/>
      <c r="AS73" s="15"/>
      <c r="AT73" s="15"/>
      <c r="AU73" s="15"/>
      <c r="AV73" s="15"/>
      <c r="AW73" s="15"/>
      <c r="AX73" s="15"/>
      <c r="AY73" s="15"/>
      <c r="AZ73" s="15"/>
      <c r="BA73" s="15"/>
      <c r="BB73" s="15"/>
      <c r="BC73" s="15"/>
      <c r="BD73" s="15"/>
      <c r="BE73" s="15"/>
      <c r="BF73" s="15"/>
      <c r="BG73" s="15"/>
      <c r="BH73" s="15"/>
      <c r="BI73" s="15"/>
      <c r="BJ73" s="15"/>
      <c r="BK73" s="15"/>
      <c r="BL73" s="15"/>
      <c r="BM73" s="15"/>
      <c r="BN73" s="15"/>
      <c r="BO73" s="15"/>
      <c r="BP73" s="15"/>
      <c r="BQ73" s="15"/>
      <c r="BR73" s="15"/>
      <c r="BS73" s="15"/>
      <c r="BT73" s="15"/>
      <c r="BU73" s="15"/>
      <c r="BV73" s="15"/>
      <c r="BW73" s="15"/>
      <c r="BX73" s="15"/>
      <c r="BY73" s="15"/>
      <c r="BZ73" s="15"/>
      <c r="CA73" s="15"/>
      <c r="CB73" s="15"/>
      <c r="CC73" s="15"/>
      <c r="CD73" s="15"/>
      <c r="CE73" s="15"/>
      <c r="CF73" s="15"/>
      <c r="CG73" s="15"/>
      <c r="CH73" s="15"/>
      <c r="CI73" s="15"/>
      <c r="CJ73" s="15"/>
      <c r="CK73" s="15"/>
      <c r="CL73" s="15"/>
      <c r="CM73" s="15"/>
      <c r="CN73" s="15"/>
      <c r="CO73" s="15"/>
      <c r="CP73" s="15"/>
      <c r="CQ73" s="15"/>
      <c r="CR73" s="15"/>
      <c r="CS73" s="15"/>
    </row>
    <row r="74" spans="1:97">
      <c r="A74" s="15" t="s">
        <v>1903</v>
      </c>
      <c r="B74" s="15">
        <v>290</v>
      </c>
      <c r="C74" s="15">
        <v>2</v>
      </c>
      <c r="D74" s="15">
        <v>4</v>
      </c>
      <c r="E74" s="15">
        <v>2.5</v>
      </c>
      <c r="F74" s="15">
        <v>810</v>
      </c>
      <c r="G74" s="15"/>
      <c r="H74" s="66">
        <f t="shared" si="8"/>
        <v>3.4482758620689653</v>
      </c>
      <c r="I74" s="66">
        <f t="shared" si="9"/>
        <v>6.8965517241379306</v>
      </c>
      <c r="J74" s="66">
        <f t="shared" si="10"/>
        <v>1396.5517241379312</v>
      </c>
      <c r="K74" s="66">
        <f t="shared" si="11"/>
        <v>7.7586206896551726</v>
      </c>
      <c r="L74" s="15"/>
      <c r="M74" s="15"/>
      <c r="N74" s="15"/>
      <c r="O74" s="15"/>
      <c r="P74" s="15"/>
      <c r="Q74" s="15"/>
      <c r="R74" s="15"/>
      <c r="S74" s="15"/>
      <c r="T74" s="15"/>
      <c r="U74" s="15"/>
      <c r="V74" s="15"/>
      <c r="W74" s="15"/>
      <c r="X74" s="15"/>
      <c r="Y74" s="15"/>
      <c r="Z74" s="15"/>
      <c r="AA74" s="15"/>
      <c r="AB74" s="15"/>
      <c r="AC74" s="15"/>
      <c r="AD74" s="15"/>
      <c r="AE74" s="15"/>
      <c r="AF74" s="15"/>
      <c r="AG74" s="15"/>
      <c r="AH74" s="15"/>
      <c r="AI74" s="15"/>
      <c r="AJ74" s="15"/>
      <c r="AK74" s="15"/>
      <c r="AL74" s="15"/>
      <c r="AM74" s="15"/>
      <c r="AN74" s="15"/>
      <c r="AO74" s="15"/>
      <c r="AP74" s="15"/>
      <c r="AQ74" s="15"/>
      <c r="AR74" s="15"/>
      <c r="AS74" s="15"/>
      <c r="AT74" s="15"/>
      <c r="AU74" s="15"/>
      <c r="AV74" s="15"/>
      <c r="AW74" s="15"/>
      <c r="AX74" s="15"/>
      <c r="AY74" s="15"/>
      <c r="AZ74" s="15"/>
      <c r="BA74" s="15"/>
      <c r="BB74" s="15"/>
      <c r="BC74" s="15"/>
      <c r="BD74" s="15"/>
      <c r="BE74" s="15"/>
      <c r="BF74" s="15"/>
      <c r="BG74" s="15"/>
      <c r="BH74" s="15"/>
      <c r="BI74" s="15"/>
      <c r="BJ74" s="15"/>
      <c r="BK74" s="15"/>
      <c r="BL74" s="15"/>
      <c r="BM74" s="15"/>
      <c r="BN74" s="15"/>
      <c r="BO74" s="15"/>
      <c r="BP74" s="15"/>
      <c r="BQ74" s="15"/>
      <c r="BR74" s="15"/>
      <c r="BS74" s="15"/>
      <c r="BT74" s="15"/>
      <c r="BU74" s="15"/>
      <c r="BV74" s="15"/>
      <c r="BW74" s="15"/>
      <c r="BX74" s="15"/>
      <c r="BY74" s="15"/>
      <c r="BZ74" s="15"/>
      <c r="CA74" s="15"/>
      <c r="CB74" s="15"/>
      <c r="CC74" s="15"/>
      <c r="CD74" s="15"/>
      <c r="CE74" s="15"/>
      <c r="CF74" s="15"/>
      <c r="CG74" s="15"/>
      <c r="CH74" s="15"/>
      <c r="CI74" s="15"/>
      <c r="CJ74" s="15"/>
      <c r="CK74" s="15"/>
      <c r="CL74" s="15"/>
      <c r="CM74" s="15"/>
      <c r="CN74" s="15"/>
      <c r="CO74" s="15"/>
      <c r="CP74" s="15"/>
      <c r="CQ74" s="15"/>
      <c r="CR74" s="15"/>
      <c r="CS74" s="15"/>
    </row>
    <row r="75" spans="1:97">
      <c r="A75" s="15" t="s">
        <v>1904</v>
      </c>
      <c r="B75" s="15">
        <v>70</v>
      </c>
      <c r="C75" s="15">
        <v>2</v>
      </c>
      <c r="D75" s="15">
        <v>2</v>
      </c>
      <c r="E75" s="15">
        <v>0</v>
      </c>
      <c r="F75" s="15">
        <v>0</v>
      </c>
      <c r="G75" s="15"/>
      <c r="H75" s="66">
        <f t="shared" si="8"/>
        <v>14.285714285714285</v>
      </c>
      <c r="I75" s="66">
        <f t="shared" si="9"/>
        <v>14.285714285714285</v>
      </c>
      <c r="J75" s="66">
        <f t="shared" si="10"/>
        <v>0</v>
      </c>
      <c r="K75" s="66">
        <f t="shared" si="11"/>
        <v>0</v>
      </c>
      <c r="L75" s="15"/>
      <c r="M75" s="15"/>
      <c r="N75" s="15"/>
      <c r="O75" s="15"/>
      <c r="P75" s="15"/>
      <c r="Q75" s="15"/>
      <c r="R75" s="15"/>
      <c r="S75" s="15"/>
      <c r="T75" s="15"/>
      <c r="U75" s="15"/>
      <c r="V75" s="15"/>
      <c r="W75" s="15"/>
      <c r="X75" s="15"/>
      <c r="Y75" s="15"/>
      <c r="Z75" s="15"/>
      <c r="AA75" s="15"/>
      <c r="AB75" s="15"/>
      <c r="AC75" s="15"/>
      <c r="AD75" s="15"/>
      <c r="AE75" s="15"/>
      <c r="AF75" s="15"/>
      <c r="AG75" s="15"/>
      <c r="AH75" s="15"/>
      <c r="AI75" s="15"/>
      <c r="AJ75" s="15"/>
      <c r="AK75" s="15"/>
      <c r="AL75" s="15"/>
      <c r="AM75" s="15"/>
      <c r="AN75" s="15"/>
      <c r="AO75" s="15"/>
      <c r="AP75" s="15"/>
      <c r="AQ75" s="15"/>
      <c r="AR75" s="15"/>
      <c r="AS75" s="15"/>
      <c r="AT75" s="15"/>
      <c r="AU75" s="15"/>
      <c r="AV75" s="15"/>
      <c r="AW75" s="15"/>
      <c r="AX75" s="15"/>
      <c r="AY75" s="15"/>
      <c r="AZ75" s="15"/>
      <c r="BA75" s="15"/>
      <c r="BB75" s="15"/>
      <c r="BC75" s="15"/>
      <c r="BD75" s="15"/>
      <c r="BE75" s="15"/>
      <c r="BF75" s="15"/>
      <c r="BG75" s="15"/>
      <c r="BH75" s="15"/>
      <c r="BI75" s="15"/>
      <c r="BJ75" s="15"/>
      <c r="BK75" s="15"/>
      <c r="BL75" s="15"/>
      <c r="BM75" s="15"/>
      <c r="BN75" s="15"/>
      <c r="BO75" s="15"/>
      <c r="BP75" s="15"/>
      <c r="BQ75" s="15"/>
      <c r="BR75" s="15"/>
      <c r="BS75" s="15"/>
      <c r="BT75" s="15"/>
      <c r="BU75" s="15"/>
      <c r="BV75" s="15"/>
      <c r="BW75" s="15"/>
      <c r="BX75" s="15"/>
      <c r="BY75" s="15"/>
      <c r="BZ75" s="15"/>
      <c r="CA75" s="15"/>
      <c r="CB75" s="15"/>
      <c r="CC75" s="15"/>
      <c r="CD75" s="15"/>
      <c r="CE75" s="15"/>
      <c r="CF75" s="15"/>
      <c r="CG75" s="15"/>
      <c r="CH75" s="15"/>
      <c r="CI75" s="15"/>
      <c r="CJ75" s="15"/>
      <c r="CK75" s="15"/>
      <c r="CL75" s="15"/>
      <c r="CM75" s="15"/>
      <c r="CN75" s="15"/>
      <c r="CO75" s="15"/>
      <c r="CP75" s="15"/>
      <c r="CQ75" s="15"/>
      <c r="CR75" s="15"/>
      <c r="CS75" s="15"/>
    </row>
    <row r="76" spans="1:97">
      <c r="A76" s="15" t="s">
        <v>1905</v>
      </c>
      <c r="B76" s="15">
        <v>140</v>
      </c>
      <c r="C76" s="15">
        <v>4</v>
      </c>
      <c r="D76" s="15">
        <v>5</v>
      </c>
      <c r="E76" s="15">
        <v>0</v>
      </c>
      <c r="F76" s="15">
        <v>5</v>
      </c>
      <c r="G76" s="15"/>
      <c r="H76" s="66">
        <f t="shared" si="8"/>
        <v>14.285714285714285</v>
      </c>
      <c r="I76" s="66">
        <f t="shared" si="9"/>
        <v>17.857142857142858</v>
      </c>
      <c r="J76" s="66">
        <f t="shared" si="10"/>
        <v>17.857142857142858</v>
      </c>
      <c r="K76" s="66">
        <f t="shared" si="11"/>
        <v>0</v>
      </c>
      <c r="L76" s="15"/>
      <c r="M76" s="15"/>
      <c r="N76" s="15"/>
      <c r="O76" s="15"/>
      <c r="P76" s="15"/>
      <c r="Q76" s="15"/>
      <c r="R76" s="15"/>
      <c r="S76" s="15"/>
      <c r="T76" s="15"/>
      <c r="U76" s="15"/>
      <c r="V76" s="15"/>
      <c r="W76" s="15"/>
      <c r="X76" s="15"/>
      <c r="Y76" s="15"/>
      <c r="Z76" s="15"/>
      <c r="AA76" s="15"/>
      <c r="AB76" s="15"/>
      <c r="AC76" s="15"/>
      <c r="AD76" s="15"/>
      <c r="AE76" s="15"/>
      <c r="AF76" s="15"/>
      <c r="AG76" s="15"/>
      <c r="AH76" s="15"/>
      <c r="AI76" s="15"/>
      <c r="AJ76" s="15"/>
      <c r="AK76" s="15"/>
      <c r="AL76" s="15"/>
      <c r="AM76" s="15"/>
      <c r="AN76" s="15"/>
      <c r="AO76" s="15"/>
      <c r="AP76" s="15"/>
      <c r="AQ76" s="15"/>
      <c r="AR76" s="15"/>
      <c r="AS76" s="15"/>
      <c r="AT76" s="15"/>
      <c r="AU76" s="15"/>
      <c r="AV76" s="15"/>
      <c r="AW76" s="15"/>
      <c r="AX76" s="15"/>
      <c r="AY76" s="15"/>
      <c r="AZ76" s="15"/>
      <c r="BA76" s="15"/>
      <c r="BB76" s="15"/>
      <c r="BC76" s="15"/>
      <c r="BD76" s="15"/>
      <c r="BE76" s="15"/>
      <c r="BF76" s="15"/>
      <c r="BG76" s="15"/>
      <c r="BH76" s="15"/>
      <c r="BI76" s="15"/>
      <c r="BJ76" s="15"/>
      <c r="BK76" s="15"/>
      <c r="BL76" s="15"/>
      <c r="BM76" s="15"/>
      <c r="BN76" s="15"/>
      <c r="BO76" s="15"/>
      <c r="BP76" s="15"/>
      <c r="BQ76" s="15"/>
      <c r="BR76" s="15"/>
      <c r="BS76" s="15"/>
      <c r="BT76" s="15"/>
      <c r="BU76" s="15"/>
      <c r="BV76" s="15"/>
      <c r="BW76" s="15"/>
      <c r="BX76" s="15"/>
      <c r="BY76" s="15"/>
      <c r="BZ76" s="15"/>
      <c r="CA76" s="15"/>
      <c r="CB76" s="15"/>
      <c r="CC76" s="15"/>
      <c r="CD76" s="15"/>
      <c r="CE76" s="15"/>
      <c r="CF76" s="15"/>
      <c r="CG76" s="15"/>
      <c r="CH76" s="15"/>
      <c r="CI76" s="15"/>
      <c r="CJ76" s="15"/>
      <c r="CK76" s="15"/>
      <c r="CL76" s="15"/>
      <c r="CM76" s="15"/>
      <c r="CN76" s="15"/>
      <c r="CO76" s="15"/>
      <c r="CP76" s="15"/>
      <c r="CQ76" s="15"/>
      <c r="CR76" s="15"/>
      <c r="CS76" s="15"/>
    </row>
    <row r="77" spans="1:97">
      <c r="A77" s="15" t="s">
        <v>1906</v>
      </c>
      <c r="B77" s="15">
        <v>210</v>
      </c>
      <c r="C77" s="15">
        <v>8</v>
      </c>
      <c r="D77" s="15">
        <v>8</v>
      </c>
      <c r="E77" s="15">
        <v>0</v>
      </c>
      <c r="F77" s="15">
        <v>780</v>
      </c>
      <c r="G77" s="15"/>
      <c r="H77" s="66">
        <f t="shared" si="8"/>
        <v>19.047619047619051</v>
      </c>
      <c r="I77" s="66">
        <f t="shared" si="9"/>
        <v>19.047619047619051</v>
      </c>
      <c r="J77" s="66">
        <f t="shared" si="10"/>
        <v>1857.1428571428571</v>
      </c>
      <c r="K77" s="66">
        <f t="shared" si="11"/>
        <v>0</v>
      </c>
      <c r="L77" s="15"/>
      <c r="M77" s="15"/>
      <c r="N77" s="15"/>
      <c r="O77" s="15"/>
      <c r="P77" s="15"/>
      <c r="Q77" s="15"/>
      <c r="R77" s="15"/>
      <c r="S77" s="15"/>
      <c r="T77" s="15"/>
      <c r="U77" s="15"/>
      <c r="V77" s="15"/>
      <c r="W77" s="15"/>
      <c r="X77" s="15"/>
      <c r="Y77" s="15"/>
      <c r="Z77" s="15"/>
      <c r="AA77" s="15"/>
      <c r="AB77" s="15"/>
      <c r="AC77" s="15"/>
      <c r="AD77" s="15"/>
      <c r="AE77" s="15"/>
      <c r="AF77" s="15"/>
      <c r="AG77" s="15"/>
      <c r="AH77" s="15"/>
      <c r="AI77" s="15"/>
      <c r="AJ77" s="15"/>
      <c r="AK77" s="15"/>
      <c r="AL77" s="15"/>
      <c r="AM77" s="15"/>
      <c r="AN77" s="15"/>
      <c r="AO77" s="15"/>
      <c r="AP77" s="15"/>
      <c r="AQ77" s="15"/>
      <c r="AR77" s="15"/>
      <c r="AS77" s="15"/>
      <c r="AT77" s="15"/>
      <c r="AU77" s="15"/>
      <c r="AV77" s="15"/>
      <c r="AW77" s="15"/>
      <c r="AX77" s="15"/>
      <c r="AY77" s="15"/>
      <c r="AZ77" s="15"/>
      <c r="BA77" s="15"/>
      <c r="BB77" s="15"/>
      <c r="BC77" s="15"/>
      <c r="BD77" s="15"/>
      <c r="BE77" s="15"/>
      <c r="BF77" s="15"/>
      <c r="BG77" s="15"/>
      <c r="BH77" s="15"/>
      <c r="BI77" s="15"/>
      <c r="BJ77" s="15"/>
      <c r="BK77" s="15"/>
      <c r="BL77" s="15"/>
      <c r="BM77" s="15"/>
      <c r="BN77" s="15"/>
      <c r="BO77" s="15"/>
      <c r="BP77" s="15"/>
      <c r="BQ77" s="15"/>
      <c r="BR77" s="15"/>
      <c r="BS77" s="15"/>
      <c r="BT77" s="15"/>
      <c r="BU77" s="15"/>
      <c r="BV77" s="15"/>
      <c r="BW77" s="15"/>
      <c r="BX77" s="15"/>
      <c r="BY77" s="15"/>
      <c r="BZ77" s="15"/>
      <c r="CA77" s="15"/>
      <c r="CB77" s="15"/>
      <c r="CC77" s="15"/>
      <c r="CD77" s="15"/>
      <c r="CE77" s="15"/>
      <c r="CF77" s="15"/>
      <c r="CG77" s="15"/>
      <c r="CH77" s="15"/>
      <c r="CI77" s="15"/>
      <c r="CJ77" s="15"/>
      <c r="CK77" s="15"/>
      <c r="CL77" s="15"/>
      <c r="CM77" s="15"/>
      <c r="CN77" s="15"/>
      <c r="CO77" s="15"/>
      <c r="CP77" s="15"/>
      <c r="CQ77" s="15"/>
      <c r="CR77" s="15"/>
      <c r="CS77" s="15"/>
    </row>
    <row r="78" spans="1:97">
      <c r="A78" s="15" t="s">
        <v>1850</v>
      </c>
      <c r="B78" s="15">
        <v>210</v>
      </c>
      <c r="C78" s="15">
        <v>3</v>
      </c>
      <c r="D78" s="15">
        <v>2</v>
      </c>
      <c r="E78" s="15">
        <v>2.5</v>
      </c>
      <c r="F78" s="15">
        <v>560</v>
      </c>
      <c r="G78" s="15"/>
      <c r="H78" s="66">
        <f t="shared" si="8"/>
        <v>7.1428571428571423</v>
      </c>
      <c r="I78" s="66">
        <f t="shared" si="9"/>
        <v>4.7619047619047628</v>
      </c>
      <c r="J78" s="66">
        <f t="shared" si="10"/>
        <v>1333.3333333333333</v>
      </c>
      <c r="K78" s="66">
        <f t="shared" si="11"/>
        <v>10.714285714285714</v>
      </c>
      <c r="L78" s="15"/>
      <c r="M78" s="15"/>
      <c r="N78" s="15"/>
      <c r="O78" s="15"/>
      <c r="P78" s="15"/>
      <c r="Q78" s="15"/>
      <c r="R78" s="15"/>
      <c r="S78" s="15"/>
      <c r="T78" s="15"/>
      <c r="U78" s="15"/>
      <c r="V78" s="15"/>
      <c r="W78" s="15"/>
      <c r="X78" s="15"/>
      <c r="Y78" s="15"/>
      <c r="Z78" s="15"/>
      <c r="AA78" s="15"/>
      <c r="AB78" s="15"/>
      <c r="AC78" s="15"/>
      <c r="AD78" s="15"/>
      <c r="AE78" s="15"/>
      <c r="AF78" s="15"/>
      <c r="AG78" s="15"/>
      <c r="AH78" s="15"/>
      <c r="AI78" s="15"/>
      <c r="AJ78" s="15"/>
      <c r="AK78" s="15"/>
      <c r="AL78" s="15"/>
      <c r="AM78" s="15"/>
      <c r="AN78" s="15"/>
      <c r="AO78" s="15"/>
      <c r="AP78" s="15"/>
      <c r="AQ78" s="15"/>
      <c r="AR78" s="15"/>
      <c r="AS78" s="15"/>
      <c r="AT78" s="15"/>
      <c r="AU78" s="15"/>
      <c r="AV78" s="15"/>
      <c r="AW78" s="15"/>
      <c r="AX78" s="15"/>
      <c r="AY78" s="15"/>
      <c r="AZ78" s="15"/>
      <c r="BA78" s="15"/>
      <c r="BB78" s="15"/>
      <c r="BC78" s="15"/>
      <c r="BD78" s="15"/>
      <c r="BE78" s="15"/>
      <c r="BF78" s="15"/>
      <c r="BG78" s="15"/>
      <c r="BH78" s="15"/>
      <c r="BI78" s="15"/>
      <c r="BJ78" s="15"/>
      <c r="BK78" s="15"/>
      <c r="BL78" s="15"/>
      <c r="BM78" s="15"/>
      <c r="BN78" s="15"/>
      <c r="BO78" s="15"/>
      <c r="BP78" s="15"/>
      <c r="BQ78" s="15"/>
      <c r="BR78" s="15"/>
      <c r="BS78" s="15"/>
      <c r="BT78" s="15"/>
      <c r="BU78" s="15"/>
      <c r="BV78" s="15"/>
      <c r="BW78" s="15"/>
      <c r="BX78" s="15"/>
      <c r="BY78" s="15"/>
      <c r="BZ78" s="15"/>
      <c r="CA78" s="15"/>
      <c r="CB78" s="15"/>
      <c r="CC78" s="15"/>
      <c r="CD78" s="15"/>
      <c r="CE78" s="15"/>
      <c r="CF78" s="15"/>
      <c r="CG78" s="15"/>
      <c r="CH78" s="15"/>
      <c r="CI78" s="15"/>
      <c r="CJ78" s="15"/>
      <c r="CK78" s="15"/>
      <c r="CL78" s="15"/>
      <c r="CM78" s="15"/>
      <c r="CN78" s="15"/>
      <c r="CO78" s="15"/>
      <c r="CP78" s="15"/>
      <c r="CQ78" s="15"/>
      <c r="CR78" s="15"/>
      <c r="CS78" s="15"/>
    </row>
    <row r="79" spans="1:97">
      <c r="A79" s="15" t="s">
        <v>1851</v>
      </c>
      <c r="B79" s="15">
        <v>150</v>
      </c>
      <c r="C79" s="15">
        <v>2</v>
      </c>
      <c r="D79" s="15">
        <v>1</v>
      </c>
      <c r="E79" s="15">
        <v>1</v>
      </c>
      <c r="F79" s="15">
        <v>135</v>
      </c>
      <c r="G79" s="15"/>
      <c r="H79" s="66">
        <f t="shared" si="8"/>
        <v>6.666666666666667</v>
      </c>
      <c r="I79" s="66">
        <f t="shared" si="9"/>
        <v>3.3333333333333335</v>
      </c>
      <c r="J79" s="66">
        <f t="shared" si="10"/>
        <v>450</v>
      </c>
      <c r="K79" s="66">
        <f t="shared" si="11"/>
        <v>6</v>
      </c>
      <c r="L79" s="15"/>
      <c r="M79" s="15"/>
      <c r="N79" s="15"/>
      <c r="O79" s="15"/>
      <c r="P79" s="15"/>
      <c r="Q79" s="15"/>
      <c r="R79" s="15"/>
      <c r="S79" s="15"/>
      <c r="T79" s="15"/>
      <c r="U79" s="15"/>
      <c r="V79" s="15"/>
      <c r="W79" s="15"/>
      <c r="X79" s="15"/>
      <c r="Y79" s="15"/>
      <c r="Z79" s="15"/>
      <c r="AA79" s="15"/>
      <c r="AB79" s="15"/>
      <c r="AC79" s="15"/>
      <c r="AD79" s="15"/>
      <c r="AE79" s="15"/>
      <c r="AF79" s="15"/>
      <c r="AG79" s="15"/>
      <c r="AH79" s="15"/>
      <c r="AI79" s="15"/>
      <c r="AJ79" s="15"/>
      <c r="AK79" s="15"/>
      <c r="AL79" s="15"/>
      <c r="AM79" s="15"/>
      <c r="AN79" s="15"/>
      <c r="AO79" s="15"/>
      <c r="AP79" s="15"/>
      <c r="AQ79" s="15"/>
      <c r="AR79" s="15"/>
      <c r="AS79" s="15"/>
      <c r="AT79" s="15"/>
      <c r="AU79" s="15"/>
      <c r="AV79" s="15"/>
      <c r="AW79" s="15"/>
      <c r="AX79" s="15"/>
      <c r="AY79" s="15"/>
      <c r="AZ79" s="15"/>
      <c r="BA79" s="15"/>
      <c r="BB79" s="15"/>
      <c r="BC79" s="15"/>
      <c r="BD79" s="15"/>
      <c r="BE79" s="15"/>
      <c r="BF79" s="15"/>
      <c r="BG79" s="15"/>
      <c r="BH79" s="15"/>
      <c r="BI79" s="15"/>
      <c r="BJ79" s="15"/>
      <c r="BK79" s="15"/>
      <c r="BL79" s="15"/>
      <c r="BM79" s="15"/>
      <c r="BN79" s="15"/>
      <c r="BO79" s="15"/>
      <c r="BP79" s="15"/>
      <c r="BQ79" s="15"/>
      <c r="BR79" s="15"/>
      <c r="BS79" s="15"/>
      <c r="BT79" s="15"/>
      <c r="BU79" s="15"/>
      <c r="BV79" s="15"/>
      <c r="BW79" s="15"/>
      <c r="BX79" s="15"/>
      <c r="BY79" s="15"/>
      <c r="BZ79" s="15"/>
      <c r="CA79" s="15"/>
      <c r="CB79" s="15"/>
      <c r="CC79" s="15"/>
      <c r="CD79" s="15"/>
      <c r="CE79" s="15"/>
      <c r="CF79" s="15"/>
      <c r="CG79" s="15"/>
      <c r="CH79" s="15"/>
      <c r="CI79" s="15"/>
      <c r="CJ79" s="15"/>
      <c r="CK79" s="15"/>
      <c r="CL79" s="15"/>
      <c r="CM79" s="15"/>
      <c r="CN79" s="15"/>
      <c r="CO79" s="15"/>
      <c r="CP79" s="15"/>
      <c r="CQ79" s="15"/>
      <c r="CR79" s="15"/>
      <c r="CS79" s="15"/>
    </row>
    <row r="80" spans="1:97">
      <c r="A80" s="15" t="s">
        <v>1852</v>
      </c>
      <c r="B80" s="15">
        <v>180</v>
      </c>
      <c r="C80" s="15">
        <v>1</v>
      </c>
      <c r="D80" s="15">
        <v>4</v>
      </c>
      <c r="E80" s="15">
        <v>6</v>
      </c>
      <c r="F80" s="15">
        <v>530</v>
      </c>
      <c r="G80" s="15"/>
      <c r="H80" s="66">
        <f t="shared" si="8"/>
        <v>2.7777777777777777</v>
      </c>
      <c r="I80" s="66">
        <f t="shared" si="9"/>
        <v>11.111111111111111</v>
      </c>
      <c r="J80" s="66">
        <f t="shared" si="10"/>
        <v>1472.2222222222224</v>
      </c>
      <c r="K80" s="66">
        <f t="shared" si="11"/>
        <v>30</v>
      </c>
      <c r="L80" s="15"/>
      <c r="M80" s="15"/>
      <c r="N80" s="15"/>
      <c r="O80" s="15"/>
      <c r="P80" s="15"/>
      <c r="Q80" s="15"/>
      <c r="R80" s="15"/>
      <c r="S80" s="15"/>
      <c r="T80" s="15"/>
      <c r="U80" s="15"/>
      <c r="V80" s="15"/>
      <c r="W80" s="15"/>
      <c r="X80" s="15"/>
      <c r="Y80" s="15"/>
      <c r="Z80" s="15"/>
      <c r="AA80" s="15"/>
      <c r="AB80" s="15"/>
      <c r="AC80" s="15"/>
      <c r="AD80" s="15"/>
      <c r="AE80" s="15"/>
      <c r="AF80" s="15"/>
      <c r="AG80" s="15"/>
      <c r="AH80" s="15"/>
      <c r="AI80" s="15"/>
      <c r="AJ80" s="15"/>
      <c r="AK80" s="15"/>
      <c r="AL80" s="15"/>
      <c r="AM80" s="15"/>
      <c r="AN80" s="15"/>
      <c r="AO80" s="15"/>
      <c r="AP80" s="15"/>
      <c r="AQ80" s="15"/>
      <c r="AR80" s="15"/>
      <c r="AS80" s="15"/>
      <c r="AT80" s="15"/>
      <c r="AU80" s="15"/>
      <c r="AV80" s="15"/>
      <c r="AW80" s="15"/>
      <c r="AX80" s="15"/>
      <c r="AY80" s="15"/>
      <c r="AZ80" s="15"/>
      <c r="BA80" s="15"/>
      <c r="BB80" s="15"/>
      <c r="BC80" s="15"/>
      <c r="BD80" s="15"/>
      <c r="BE80" s="15"/>
      <c r="BF80" s="15"/>
      <c r="BG80" s="15"/>
      <c r="BH80" s="15"/>
      <c r="BI80" s="15"/>
      <c r="BJ80" s="15"/>
      <c r="BK80" s="15"/>
      <c r="BL80" s="15"/>
      <c r="BM80" s="15"/>
      <c r="BN80" s="15"/>
      <c r="BO80" s="15"/>
      <c r="BP80" s="15"/>
      <c r="BQ80" s="15"/>
      <c r="BR80" s="15"/>
      <c r="BS80" s="15"/>
      <c r="BT80" s="15"/>
      <c r="BU80" s="15"/>
      <c r="BV80" s="15"/>
      <c r="BW80" s="15"/>
      <c r="BX80" s="15"/>
      <c r="BY80" s="15"/>
      <c r="BZ80" s="15"/>
      <c r="CA80" s="15"/>
      <c r="CB80" s="15"/>
      <c r="CC80" s="15"/>
      <c r="CD80" s="15"/>
      <c r="CE80" s="15"/>
      <c r="CF80" s="15"/>
      <c r="CG80" s="15"/>
      <c r="CH80" s="15"/>
      <c r="CI80" s="15"/>
      <c r="CJ80" s="15"/>
      <c r="CK80" s="15"/>
      <c r="CL80" s="15"/>
      <c r="CM80" s="15"/>
      <c r="CN80" s="15"/>
      <c r="CO80" s="15"/>
      <c r="CP80" s="15"/>
      <c r="CQ80" s="15"/>
      <c r="CR80" s="15"/>
      <c r="CS80" s="15"/>
    </row>
    <row r="81" spans="1:97">
      <c r="A81" s="15" t="s">
        <v>1853</v>
      </c>
      <c r="B81" s="15">
        <v>100</v>
      </c>
      <c r="C81" s="15">
        <v>2</v>
      </c>
      <c r="D81" s="15">
        <v>3</v>
      </c>
      <c r="E81" s="15">
        <v>0</v>
      </c>
      <c r="F81" s="15">
        <v>0</v>
      </c>
      <c r="G81" s="15"/>
      <c r="H81" s="66">
        <f t="shared" si="8"/>
        <v>10</v>
      </c>
      <c r="I81" s="66">
        <f t="shared" si="9"/>
        <v>15</v>
      </c>
      <c r="J81" s="66">
        <f t="shared" si="10"/>
        <v>0</v>
      </c>
      <c r="K81" s="66">
        <f t="shared" si="11"/>
        <v>0</v>
      </c>
      <c r="L81" s="15"/>
      <c r="M81" s="15"/>
      <c r="N81" s="15"/>
      <c r="O81" s="15"/>
      <c r="P81" s="15"/>
      <c r="Q81" s="15"/>
      <c r="R81" s="15"/>
      <c r="S81" s="15"/>
      <c r="T81" s="15"/>
      <c r="U81" s="15"/>
      <c r="V81" s="15"/>
      <c r="W81" s="15"/>
      <c r="X81" s="15"/>
      <c r="Y81" s="15"/>
      <c r="Z81" s="15"/>
      <c r="AA81" s="15"/>
      <c r="AB81" s="15"/>
      <c r="AC81" s="15"/>
      <c r="AD81" s="15"/>
      <c r="AE81" s="15"/>
      <c r="AF81" s="15"/>
      <c r="AG81" s="15"/>
      <c r="AH81" s="15"/>
      <c r="AI81" s="15"/>
      <c r="AJ81" s="15"/>
      <c r="AK81" s="15"/>
      <c r="AL81" s="15"/>
      <c r="AM81" s="15"/>
      <c r="AN81" s="15"/>
      <c r="AO81" s="15"/>
      <c r="AP81" s="15"/>
      <c r="AQ81" s="15"/>
      <c r="AR81" s="15"/>
      <c r="AS81" s="15"/>
      <c r="AT81" s="15"/>
      <c r="AU81" s="15"/>
      <c r="AV81" s="15"/>
      <c r="AW81" s="15"/>
      <c r="AX81" s="15"/>
      <c r="AY81" s="15"/>
      <c r="AZ81" s="15"/>
      <c r="BA81" s="15"/>
      <c r="BB81" s="15"/>
      <c r="BC81" s="15"/>
      <c r="BD81" s="15"/>
      <c r="BE81" s="15"/>
      <c r="BF81" s="15"/>
      <c r="BG81" s="15"/>
      <c r="BH81" s="15"/>
      <c r="BI81" s="15"/>
      <c r="BJ81" s="15"/>
      <c r="BK81" s="15"/>
      <c r="BL81" s="15"/>
      <c r="BM81" s="15"/>
      <c r="BN81" s="15"/>
      <c r="BO81" s="15"/>
      <c r="BP81" s="15"/>
      <c r="BQ81" s="15"/>
      <c r="BR81" s="15"/>
      <c r="BS81" s="15"/>
      <c r="BT81" s="15"/>
      <c r="BU81" s="15"/>
      <c r="BV81" s="15"/>
      <c r="BW81" s="15"/>
      <c r="BX81" s="15"/>
      <c r="BY81" s="15"/>
      <c r="BZ81" s="15"/>
      <c r="CA81" s="15"/>
      <c r="CB81" s="15"/>
      <c r="CC81" s="15"/>
      <c r="CD81" s="15"/>
      <c r="CE81" s="15"/>
      <c r="CF81" s="15"/>
      <c r="CG81" s="15"/>
      <c r="CH81" s="15"/>
      <c r="CI81" s="15"/>
      <c r="CJ81" s="15"/>
      <c r="CK81" s="15"/>
      <c r="CL81" s="15"/>
      <c r="CM81" s="15"/>
      <c r="CN81" s="15"/>
      <c r="CO81" s="15"/>
      <c r="CP81" s="15"/>
      <c r="CQ81" s="15"/>
      <c r="CR81" s="15"/>
      <c r="CS81" s="15"/>
    </row>
    <row r="82" spans="1:97">
      <c r="A82" s="15" t="s">
        <v>1854</v>
      </c>
      <c r="B82" s="15">
        <v>190</v>
      </c>
      <c r="C82" s="15">
        <v>1</v>
      </c>
      <c r="D82" s="15">
        <v>4</v>
      </c>
      <c r="E82" s="15">
        <v>2</v>
      </c>
      <c r="F82" s="15">
        <v>430</v>
      </c>
      <c r="G82" s="15"/>
      <c r="H82" s="66">
        <f t="shared" si="8"/>
        <v>2.6315789473684208</v>
      </c>
      <c r="I82" s="66">
        <f t="shared" si="9"/>
        <v>10.526315789473683</v>
      </c>
      <c r="J82" s="66">
        <f t="shared" si="10"/>
        <v>1131.578947368421</v>
      </c>
      <c r="K82" s="66">
        <f t="shared" si="11"/>
        <v>9.4736842105263168</v>
      </c>
      <c r="L82" s="15"/>
      <c r="M82" s="15"/>
      <c r="N82" s="15"/>
      <c r="O82" s="15"/>
      <c r="P82" s="15"/>
      <c r="Q82" s="15"/>
      <c r="R82" s="15"/>
      <c r="S82" s="15"/>
      <c r="T82" s="15"/>
      <c r="U82" s="15"/>
      <c r="V82" s="15"/>
      <c r="W82" s="15"/>
      <c r="X82" s="15"/>
      <c r="Y82" s="15"/>
      <c r="Z82" s="15"/>
      <c r="AA82" s="15"/>
      <c r="AB82" s="15"/>
      <c r="AC82" s="15"/>
      <c r="AD82" s="15"/>
      <c r="AE82" s="15"/>
      <c r="AF82" s="15"/>
      <c r="AG82" s="15"/>
      <c r="AH82" s="15"/>
      <c r="AI82" s="15"/>
      <c r="AJ82" s="15"/>
      <c r="AK82" s="15"/>
      <c r="AL82" s="15"/>
      <c r="AM82" s="15"/>
      <c r="AN82" s="15"/>
      <c r="AO82" s="15"/>
      <c r="AP82" s="15"/>
      <c r="AQ82" s="15"/>
      <c r="AR82" s="15"/>
      <c r="AS82" s="15"/>
      <c r="AT82" s="15"/>
      <c r="AU82" s="15"/>
      <c r="AV82" s="15"/>
      <c r="AW82" s="15"/>
      <c r="AX82" s="15"/>
      <c r="AY82" s="15"/>
      <c r="AZ82" s="15"/>
      <c r="BA82" s="15"/>
      <c r="BB82" s="15"/>
      <c r="BC82" s="15"/>
      <c r="BD82" s="15"/>
      <c r="BE82" s="15"/>
      <c r="BF82" s="15"/>
      <c r="BG82" s="15"/>
      <c r="BH82" s="15"/>
      <c r="BI82" s="15"/>
      <c r="BJ82" s="15"/>
      <c r="BK82" s="15"/>
      <c r="BL82" s="15"/>
      <c r="BM82" s="15"/>
      <c r="BN82" s="15"/>
      <c r="BO82" s="15"/>
      <c r="BP82" s="15"/>
      <c r="BQ82" s="15"/>
      <c r="BR82" s="15"/>
      <c r="BS82" s="15"/>
      <c r="BT82" s="15"/>
      <c r="BU82" s="15"/>
      <c r="BV82" s="15"/>
      <c r="BW82" s="15"/>
      <c r="BX82" s="15"/>
      <c r="BY82" s="15"/>
      <c r="BZ82" s="15"/>
      <c r="CA82" s="15"/>
      <c r="CB82" s="15"/>
      <c r="CC82" s="15"/>
      <c r="CD82" s="15"/>
      <c r="CE82" s="15"/>
      <c r="CF82" s="15"/>
      <c r="CG82" s="15"/>
      <c r="CH82" s="15"/>
      <c r="CI82" s="15"/>
      <c r="CJ82" s="15"/>
      <c r="CK82" s="15"/>
      <c r="CL82" s="15"/>
      <c r="CM82" s="15"/>
      <c r="CN82" s="15"/>
      <c r="CO82" s="15"/>
      <c r="CP82" s="15"/>
      <c r="CQ82" s="15"/>
      <c r="CR82" s="15"/>
      <c r="CS82" s="15"/>
    </row>
    <row r="83" spans="1:97" ht="15" thickBot="1">
      <c r="A83" s="15" t="s">
        <v>1855</v>
      </c>
      <c r="B83" s="15">
        <v>210</v>
      </c>
      <c r="C83" s="15">
        <v>0</v>
      </c>
      <c r="D83" s="15">
        <v>3</v>
      </c>
      <c r="E83" s="15">
        <v>1.5</v>
      </c>
      <c r="F83" s="15">
        <v>240</v>
      </c>
      <c r="G83" s="15"/>
      <c r="H83" s="66">
        <f t="shared" si="8"/>
        <v>0</v>
      </c>
      <c r="I83" s="66">
        <f t="shared" si="9"/>
        <v>7.1428571428571423</v>
      </c>
      <c r="J83" s="66">
        <f t="shared" si="10"/>
        <v>571.42857142857144</v>
      </c>
      <c r="K83" s="66">
        <f t="shared" si="11"/>
        <v>6.4285714285714279</v>
      </c>
      <c r="L83" s="15"/>
      <c r="M83" s="15"/>
      <c r="N83" s="15"/>
      <c r="O83" s="15"/>
      <c r="P83" s="15"/>
      <c r="Q83" s="15"/>
      <c r="R83" s="15"/>
      <c r="S83" s="15"/>
      <c r="T83" s="15"/>
      <c r="U83" s="15"/>
      <c r="V83" s="15"/>
      <c r="W83" s="15"/>
      <c r="X83" s="15"/>
      <c r="Y83" s="15"/>
      <c r="Z83" s="15"/>
      <c r="AA83" s="15"/>
      <c r="AB83" s="15"/>
      <c r="AC83" s="15"/>
      <c r="AD83" s="15"/>
      <c r="AE83" s="15"/>
      <c r="AF83" s="15"/>
      <c r="AG83" s="15"/>
      <c r="AH83" s="15"/>
      <c r="AI83" s="15"/>
      <c r="AJ83" s="15"/>
      <c r="AK83" s="15"/>
      <c r="AL83" s="15"/>
      <c r="AM83" s="15"/>
      <c r="AN83" s="15"/>
      <c r="AO83" s="15"/>
      <c r="AP83" s="15"/>
      <c r="AQ83" s="15"/>
      <c r="AR83" s="15"/>
      <c r="AS83" s="15"/>
      <c r="AT83" s="15"/>
      <c r="AU83" s="15"/>
      <c r="AV83" s="15"/>
      <c r="AW83" s="15"/>
      <c r="AX83" s="15"/>
      <c r="AY83" s="15"/>
      <c r="AZ83" s="15"/>
      <c r="BA83" s="15"/>
      <c r="BB83" s="15"/>
      <c r="BC83" s="15"/>
      <c r="BD83" s="15"/>
      <c r="BE83" s="15"/>
      <c r="BF83" s="15"/>
      <c r="BG83" s="15"/>
      <c r="BH83" s="15"/>
      <c r="BI83" s="15"/>
      <c r="BJ83" s="15"/>
      <c r="BK83" s="15"/>
      <c r="BL83" s="15"/>
      <c r="BM83" s="15"/>
      <c r="BN83" s="15"/>
      <c r="BO83" s="15"/>
      <c r="BP83" s="15"/>
      <c r="BQ83" s="15"/>
      <c r="BR83" s="15"/>
      <c r="BS83" s="15"/>
      <c r="BT83" s="15"/>
      <c r="BU83" s="15"/>
      <c r="BV83" s="15"/>
      <c r="BW83" s="15"/>
      <c r="BX83" s="15"/>
      <c r="BY83" s="15"/>
      <c r="BZ83" s="15"/>
      <c r="CA83" s="15"/>
      <c r="CB83" s="15"/>
      <c r="CC83" s="15"/>
      <c r="CD83" s="15"/>
      <c r="CE83" s="15"/>
      <c r="CF83" s="15"/>
      <c r="CG83" s="15"/>
      <c r="CH83" s="15"/>
      <c r="CI83" s="15"/>
      <c r="CJ83" s="15"/>
      <c r="CK83" s="15"/>
      <c r="CL83" s="15"/>
      <c r="CM83" s="15"/>
      <c r="CN83" s="15"/>
      <c r="CO83" s="15"/>
      <c r="CP83" s="15"/>
      <c r="CQ83" s="15"/>
      <c r="CR83" s="15"/>
      <c r="CS83" s="15"/>
    </row>
    <row r="84" spans="1:97" ht="15" thickBot="1">
      <c r="A84" s="20" t="s">
        <v>1857</v>
      </c>
      <c r="B84" s="15"/>
      <c r="C84" s="15"/>
      <c r="D84" s="15"/>
      <c r="E84" s="15"/>
      <c r="F84" s="15"/>
      <c r="G84" s="15"/>
      <c r="H84" s="66"/>
      <c r="I84" s="66"/>
      <c r="J84" s="66"/>
      <c r="K84" s="66"/>
      <c r="L84" s="15"/>
      <c r="M84" s="15"/>
      <c r="N84" s="15"/>
      <c r="O84" s="15"/>
      <c r="P84" s="15"/>
      <c r="Q84" s="15"/>
      <c r="R84" s="15"/>
      <c r="S84" s="15"/>
      <c r="T84" s="15"/>
      <c r="U84" s="15"/>
      <c r="V84" s="15"/>
      <c r="W84" s="15"/>
      <c r="X84" s="15"/>
      <c r="Y84" s="15"/>
      <c r="Z84" s="15"/>
      <c r="AA84" s="15"/>
      <c r="AB84" s="15"/>
      <c r="AC84" s="15"/>
      <c r="AD84" s="15"/>
      <c r="AE84" s="15"/>
      <c r="AF84" s="15"/>
      <c r="AG84" s="15"/>
      <c r="AH84" s="15"/>
      <c r="AI84" s="15"/>
      <c r="AJ84" s="15"/>
      <c r="AK84" s="15"/>
      <c r="AL84" s="15"/>
      <c r="AM84" s="15"/>
      <c r="AN84" s="15"/>
      <c r="AO84" s="15"/>
      <c r="AP84" s="15"/>
      <c r="AQ84" s="15"/>
      <c r="AR84" s="15"/>
      <c r="AS84" s="15"/>
      <c r="AT84" s="15"/>
      <c r="AU84" s="15"/>
      <c r="AV84" s="15"/>
      <c r="AW84" s="15"/>
      <c r="AX84" s="15"/>
      <c r="AY84" s="15"/>
      <c r="AZ84" s="15"/>
      <c r="BA84" s="15"/>
      <c r="BB84" s="15"/>
      <c r="BC84" s="15"/>
      <c r="BD84" s="15"/>
      <c r="BE84" s="15"/>
      <c r="BF84" s="15"/>
      <c r="BG84" s="15"/>
      <c r="BH84" s="15"/>
      <c r="BI84" s="15"/>
      <c r="BJ84" s="15"/>
      <c r="BK84" s="15"/>
      <c r="BL84" s="15"/>
      <c r="BM84" s="15"/>
      <c r="BN84" s="15"/>
      <c r="BO84" s="15"/>
      <c r="BP84" s="15"/>
      <c r="BQ84" s="15"/>
      <c r="BR84" s="15"/>
      <c r="BS84" s="15"/>
      <c r="BT84" s="15"/>
      <c r="BU84" s="15"/>
      <c r="BV84" s="15"/>
      <c r="BW84" s="15"/>
      <c r="BX84" s="15"/>
      <c r="BY84" s="15"/>
      <c r="BZ84" s="15"/>
      <c r="CA84" s="15"/>
      <c r="CB84" s="15"/>
      <c r="CC84" s="15"/>
      <c r="CD84" s="15"/>
      <c r="CE84" s="15"/>
      <c r="CF84" s="15"/>
      <c r="CG84" s="15"/>
      <c r="CH84" s="15"/>
      <c r="CI84" s="15"/>
      <c r="CJ84" s="15"/>
      <c r="CK84" s="15"/>
      <c r="CL84" s="15"/>
      <c r="CM84" s="15"/>
      <c r="CN84" s="15"/>
      <c r="CO84" s="15"/>
      <c r="CP84" s="15"/>
      <c r="CQ84" s="15"/>
      <c r="CR84" s="15"/>
      <c r="CS84" s="15"/>
    </row>
    <row r="85" spans="1:97">
      <c r="A85" s="15" t="s">
        <v>1858</v>
      </c>
      <c r="B85" s="15">
        <v>50</v>
      </c>
      <c r="C85" s="15">
        <v>0</v>
      </c>
      <c r="D85" s="15">
        <v>6</v>
      </c>
      <c r="E85" s="15">
        <v>1.5</v>
      </c>
      <c r="F85" s="15">
        <v>160</v>
      </c>
      <c r="G85" s="15"/>
      <c r="H85" s="66">
        <f t="shared" si="8"/>
        <v>0</v>
      </c>
      <c r="I85" s="66">
        <f t="shared" si="9"/>
        <v>60</v>
      </c>
      <c r="J85" s="66">
        <f t="shared" si="10"/>
        <v>1600</v>
      </c>
      <c r="K85" s="66">
        <f t="shared" si="11"/>
        <v>27</v>
      </c>
      <c r="L85" s="15"/>
      <c r="M85" s="15"/>
      <c r="N85" s="15"/>
      <c r="O85" s="15"/>
      <c r="P85" s="15"/>
      <c r="Q85" s="15"/>
      <c r="R85" s="15"/>
      <c r="S85" s="15"/>
      <c r="T85" s="15"/>
      <c r="U85" s="15"/>
      <c r="V85" s="15"/>
      <c r="W85" s="15"/>
      <c r="X85" s="15"/>
      <c r="Y85" s="15"/>
      <c r="Z85" s="15"/>
      <c r="AA85" s="15"/>
      <c r="AB85" s="15"/>
      <c r="AC85" s="15"/>
      <c r="AD85" s="15"/>
      <c r="AE85" s="15"/>
      <c r="AF85" s="15"/>
      <c r="AG85" s="15"/>
      <c r="AH85" s="15"/>
      <c r="AI85" s="15"/>
      <c r="AJ85" s="15"/>
      <c r="AK85" s="15"/>
      <c r="AL85" s="15"/>
      <c r="AM85" s="15"/>
      <c r="AN85" s="15"/>
      <c r="AO85" s="15"/>
      <c r="AP85" s="15"/>
      <c r="AQ85" s="15"/>
      <c r="AR85" s="15"/>
      <c r="AS85" s="15"/>
      <c r="AT85" s="15"/>
      <c r="AU85" s="15"/>
      <c r="AV85" s="15"/>
      <c r="AW85" s="15"/>
      <c r="AX85" s="15"/>
      <c r="AY85" s="15"/>
      <c r="AZ85" s="15"/>
      <c r="BA85" s="15"/>
      <c r="BB85" s="15"/>
      <c r="BC85" s="15"/>
      <c r="BD85" s="15"/>
      <c r="BE85" s="15"/>
      <c r="BF85" s="15"/>
      <c r="BG85" s="15"/>
      <c r="BH85" s="15"/>
      <c r="BI85" s="15"/>
      <c r="BJ85" s="15"/>
      <c r="BK85" s="15"/>
      <c r="BL85" s="15"/>
      <c r="BM85" s="15"/>
      <c r="BN85" s="15"/>
      <c r="BO85" s="15"/>
      <c r="BP85" s="15"/>
      <c r="BQ85" s="15"/>
      <c r="BR85" s="15"/>
      <c r="BS85" s="15"/>
      <c r="BT85" s="15"/>
      <c r="BU85" s="15"/>
      <c r="BV85" s="15"/>
      <c r="BW85" s="15"/>
      <c r="BX85" s="15"/>
      <c r="BY85" s="15"/>
      <c r="BZ85" s="15"/>
      <c r="CA85" s="15"/>
      <c r="CB85" s="15"/>
      <c r="CC85" s="15"/>
      <c r="CD85" s="15"/>
      <c r="CE85" s="15"/>
      <c r="CF85" s="15"/>
      <c r="CG85" s="15"/>
      <c r="CH85" s="15"/>
      <c r="CI85" s="15"/>
      <c r="CJ85" s="15"/>
      <c r="CK85" s="15"/>
      <c r="CL85" s="15"/>
      <c r="CM85" s="15"/>
      <c r="CN85" s="15"/>
      <c r="CO85" s="15"/>
      <c r="CP85" s="15"/>
      <c r="CQ85" s="15"/>
      <c r="CR85" s="15"/>
      <c r="CS85" s="15"/>
    </row>
    <row r="86" spans="1:97">
      <c r="A86" s="15" t="s">
        <v>1859</v>
      </c>
      <c r="B86" s="15">
        <v>200</v>
      </c>
      <c r="C86" s="15">
        <v>1</v>
      </c>
      <c r="D86" s="15">
        <v>11</v>
      </c>
      <c r="E86" s="15">
        <v>2</v>
      </c>
      <c r="F86" s="15">
        <v>800</v>
      </c>
      <c r="G86" s="15"/>
      <c r="H86" s="66">
        <f t="shared" si="8"/>
        <v>2.5</v>
      </c>
      <c r="I86" s="66">
        <f t="shared" si="9"/>
        <v>27.5</v>
      </c>
      <c r="J86" s="66">
        <f t="shared" si="10"/>
        <v>2000</v>
      </c>
      <c r="K86" s="66">
        <f t="shared" si="11"/>
        <v>9</v>
      </c>
      <c r="L86" s="15"/>
      <c r="M86" s="15"/>
      <c r="N86" s="15"/>
      <c r="O86" s="15"/>
      <c r="P86" s="15"/>
      <c r="Q86" s="15"/>
      <c r="R86" s="15"/>
      <c r="S86" s="15"/>
      <c r="T86" s="15"/>
      <c r="U86" s="15"/>
      <c r="V86" s="15"/>
      <c r="W86" s="15"/>
      <c r="X86" s="15"/>
      <c r="Y86" s="15"/>
      <c r="Z86" s="15"/>
      <c r="AA86" s="15"/>
      <c r="AB86" s="15"/>
      <c r="AC86" s="15"/>
      <c r="AD86" s="15"/>
      <c r="AE86" s="15"/>
      <c r="AF86" s="15"/>
      <c r="AG86" s="15"/>
      <c r="AH86" s="15"/>
      <c r="AI86" s="15"/>
      <c r="AJ86" s="15"/>
      <c r="AK86" s="15"/>
      <c r="AL86" s="15"/>
      <c r="AM86" s="15"/>
      <c r="AN86" s="15"/>
      <c r="AO86" s="15"/>
      <c r="AP86" s="15"/>
      <c r="AQ86" s="15"/>
      <c r="AR86" s="15"/>
      <c r="AS86" s="15"/>
      <c r="AT86" s="15"/>
      <c r="AU86" s="15"/>
      <c r="AV86" s="15"/>
      <c r="AW86" s="15"/>
      <c r="AX86" s="15"/>
      <c r="AY86" s="15"/>
      <c r="AZ86" s="15"/>
      <c r="BA86" s="15"/>
      <c r="BB86" s="15"/>
      <c r="BC86" s="15"/>
      <c r="BD86" s="15"/>
      <c r="BE86" s="15"/>
      <c r="BF86" s="15"/>
      <c r="BG86" s="15"/>
      <c r="BH86" s="15"/>
      <c r="BI86" s="15"/>
      <c r="BJ86" s="15"/>
      <c r="BK86" s="15"/>
      <c r="BL86" s="15"/>
      <c r="BM86" s="15"/>
      <c r="BN86" s="15"/>
      <c r="BO86" s="15"/>
      <c r="BP86" s="15"/>
      <c r="BQ86" s="15"/>
      <c r="BR86" s="15"/>
      <c r="BS86" s="15"/>
      <c r="BT86" s="15"/>
      <c r="BU86" s="15"/>
      <c r="BV86" s="15"/>
      <c r="BW86" s="15"/>
      <c r="BX86" s="15"/>
      <c r="BY86" s="15"/>
      <c r="BZ86" s="15"/>
      <c r="CA86" s="15"/>
      <c r="CB86" s="15"/>
      <c r="CC86" s="15"/>
      <c r="CD86" s="15"/>
      <c r="CE86" s="15"/>
      <c r="CF86" s="15"/>
      <c r="CG86" s="15"/>
      <c r="CH86" s="15"/>
      <c r="CI86" s="15"/>
      <c r="CJ86" s="15"/>
      <c r="CK86" s="15"/>
      <c r="CL86" s="15"/>
      <c r="CM86" s="15"/>
      <c r="CN86" s="15"/>
      <c r="CO86" s="15"/>
      <c r="CP86" s="15"/>
      <c r="CQ86" s="15"/>
      <c r="CR86" s="15"/>
      <c r="CS86" s="15"/>
    </row>
    <row r="87" spans="1:97">
      <c r="A87" s="15" t="s">
        <v>1860</v>
      </c>
      <c r="B87" s="15">
        <v>180</v>
      </c>
      <c r="C87" s="15">
        <v>0</v>
      </c>
      <c r="D87" s="15">
        <v>11</v>
      </c>
      <c r="E87" s="15">
        <v>2</v>
      </c>
      <c r="F87" s="15">
        <v>620</v>
      </c>
      <c r="G87" s="15"/>
      <c r="H87" s="66">
        <f t="shared" ref="H87:H150" si="12">C87/B87*500</f>
        <v>0</v>
      </c>
      <c r="I87" s="66">
        <f t="shared" ref="I87:I150" si="13">D87/B87*500</f>
        <v>30.555555555555554</v>
      </c>
      <c r="J87" s="66">
        <f t="shared" ref="J87:J150" si="14">F87/B87*500</f>
        <v>1722.2222222222224</v>
      </c>
      <c r="K87" s="66">
        <f t="shared" ref="K87:K150" si="15">(E87*9)/B87*100</f>
        <v>10</v>
      </c>
      <c r="L87" s="15"/>
      <c r="M87" s="15"/>
      <c r="N87" s="15"/>
      <c r="O87" s="15"/>
      <c r="P87" s="15"/>
      <c r="Q87" s="15"/>
      <c r="R87" s="15"/>
      <c r="S87" s="15"/>
      <c r="T87" s="15"/>
      <c r="U87" s="15"/>
      <c r="V87" s="15"/>
      <c r="W87" s="15"/>
      <c r="X87" s="15"/>
      <c r="Y87" s="15"/>
      <c r="Z87" s="15"/>
      <c r="AA87" s="15"/>
      <c r="AB87" s="15"/>
      <c r="AC87" s="15"/>
      <c r="AD87" s="15"/>
      <c r="AE87" s="15"/>
      <c r="AF87" s="15"/>
      <c r="AG87" s="15"/>
      <c r="AH87" s="15"/>
      <c r="AI87" s="15"/>
      <c r="AJ87" s="15"/>
      <c r="AK87" s="15"/>
      <c r="AL87" s="15"/>
      <c r="AM87" s="15"/>
      <c r="AN87" s="15"/>
      <c r="AO87" s="15"/>
      <c r="AP87" s="15"/>
      <c r="AQ87" s="15"/>
      <c r="AR87" s="15"/>
      <c r="AS87" s="15"/>
      <c r="AT87" s="15"/>
      <c r="AU87" s="15"/>
      <c r="AV87" s="15"/>
      <c r="AW87" s="15"/>
      <c r="AX87" s="15"/>
      <c r="AY87" s="15"/>
      <c r="AZ87" s="15"/>
      <c r="BA87" s="15"/>
      <c r="BB87" s="15"/>
      <c r="BC87" s="15"/>
      <c r="BD87" s="15"/>
      <c r="BE87" s="15"/>
      <c r="BF87" s="15"/>
      <c r="BG87" s="15"/>
      <c r="BH87" s="15"/>
      <c r="BI87" s="15"/>
      <c r="BJ87" s="15"/>
      <c r="BK87" s="15"/>
      <c r="BL87" s="15"/>
      <c r="BM87" s="15"/>
      <c r="BN87" s="15"/>
      <c r="BO87" s="15"/>
      <c r="BP87" s="15"/>
      <c r="BQ87" s="15"/>
      <c r="BR87" s="15"/>
      <c r="BS87" s="15"/>
      <c r="BT87" s="15"/>
      <c r="BU87" s="15"/>
      <c r="BV87" s="15"/>
      <c r="BW87" s="15"/>
      <c r="BX87" s="15"/>
      <c r="BY87" s="15"/>
      <c r="BZ87" s="15"/>
      <c r="CA87" s="15"/>
      <c r="CB87" s="15"/>
      <c r="CC87" s="15"/>
      <c r="CD87" s="15"/>
      <c r="CE87" s="15"/>
      <c r="CF87" s="15"/>
      <c r="CG87" s="15"/>
      <c r="CH87" s="15"/>
      <c r="CI87" s="15"/>
      <c r="CJ87" s="15"/>
      <c r="CK87" s="15"/>
      <c r="CL87" s="15"/>
      <c r="CM87" s="15"/>
      <c r="CN87" s="15"/>
      <c r="CO87" s="15"/>
      <c r="CP87" s="15"/>
      <c r="CQ87" s="15"/>
      <c r="CR87" s="15"/>
      <c r="CS87" s="15"/>
    </row>
    <row r="88" spans="1:97">
      <c r="A88" s="15" t="s">
        <v>1861</v>
      </c>
      <c r="B88" s="15">
        <v>390</v>
      </c>
      <c r="C88" s="15">
        <v>2</v>
      </c>
      <c r="D88" s="15">
        <v>15</v>
      </c>
      <c r="E88" s="15">
        <v>9</v>
      </c>
      <c r="F88" s="15">
        <v>960</v>
      </c>
      <c r="G88" s="15"/>
      <c r="H88" s="66">
        <f t="shared" si="12"/>
        <v>2.5641025641025643</v>
      </c>
      <c r="I88" s="66">
        <f t="shared" si="13"/>
        <v>19.230769230769234</v>
      </c>
      <c r="J88" s="66">
        <f t="shared" si="14"/>
        <v>1230.7692307692309</v>
      </c>
      <c r="K88" s="66">
        <f t="shared" si="15"/>
        <v>20.76923076923077</v>
      </c>
      <c r="L88" s="15"/>
      <c r="M88" s="15"/>
      <c r="N88" s="15"/>
      <c r="O88" s="15"/>
      <c r="P88" s="15"/>
      <c r="Q88" s="15"/>
      <c r="R88" s="15"/>
      <c r="S88" s="15"/>
      <c r="T88" s="15"/>
      <c r="U88" s="15"/>
      <c r="V88" s="15"/>
      <c r="W88" s="15"/>
      <c r="X88" s="15"/>
      <c r="Y88" s="15"/>
      <c r="Z88" s="15"/>
      <c r="AA88" s="15"/>
      <c r="AB88" s="15"/>
      <c r="AC88" s="15"/>
      <c r="AD88" s="15"/>
      <c r="AE88" s="15"/>
      <c r="AF88" s="15"/>
      <c r="AG88" s="15"/>
      <c r="AH88" s="15"/>
      <c r="AI88" s="15"/>
      <c r="AJ88" s="15"/>
      <c r="AK88" s="15"/>
      <c r="AL88" s="15"/>
      <c r="AM88" s="15"/>
      <c r="AN88" s="15"/>
      <c r="AO88" s="15"/>
      <c r="AP88" s="15"/>
      <c r="AQ88" s="15"/>
      <c r="AR88" s="15"/>
      <c r="AS88" s="15"/>
      <c r="AT88" s="15"/>
      <c r="AU88" s="15"/>
      <c r="AV88" s="15"/>
      <c r="AW88" s="15"/>
      <c r="AX88" s="15"/>
      <c r="AY88" s="15"/>
      <c r="AZ88" s="15"/>
      <c r="BA88" s="15"/>
      <c r="BB88" s="15"/>
      <c r="BC88" s="15"/>
      <c r="BD88" s="15"/>
      <c r="BE88" s="15"/>
      <c r="BF88" s="15"/>
      <c r="BG88" s="15"/>
      <c r="BH88" s="15"/>
      <c r="BI88" s="15"/>
      <c r="BJ88" s="15"/>
      <c r="BK88" s="15"/>
      <c r="BL88" s="15"/>
      <c r="BM88" s="15"/>
      <c r="BN88" s="15"/>
      <c r="BO88" s="15"/>
      <c r="BP88" s="15"/>
      <c r="BQ88" s="15"/>
      <c r="BR88" s="15"/>
      <c r="BS88" s="15"/>
      <c r="BT88" s="15"/>
      <c r="BU88" s="15"/>
      <c r="BV88" s="15"/>
      <c r="BW88" s="15"/>
      <c r="BX88" s="15"/>
      <c r="BY88" s="15"/>
      <c r="BZ88" s="15"/>
      <c r="CA88" s="15"/>
      <c r="CB88" s="15"/>
      <c r="CC88" s="15"/>
      <c r="CD88" s="15"/>
      <c r="CE88" s="15"/>
      <c r="CF88" s="15"/>
      <c r="CG88" s="15"/>
      <c r="CH88" s="15"/>
      <c r="CI88" s="15"/>
      <c r="CJ88" s="15"/>
      <c r="CK88" s="15"/>
      <c r="CL88" s="15"/>
      <c r="CM88" s="15"/>
      <c r="CN88" s="15"/>
      <c r="CO88" s="15"/>
      <c r="CP88" s="15"/>
      <c r="CQ88" s="15"/>
      <c r="CR88" s="15"/>
      <c r="CS88" s="15"/>
    </row>
    <row r="89" spans="1:97">
      <c r="A89" s="15" t="s">
        <v>1862</v>
      </c>
      <c r="B89" s="15">
        <v>420</v>
      </c>
      <c r="C89" s="15">
        <v>2</v>
      </c>
      <c r="D89" s="15">
        <v>16</v>
      </c>
      <c r="E89" s="15">
        <v>9</v>
      </c>
      <c r="F89" s="15">
        <v>1130</v>
      </c>
      <c r="G89" s="15"/>
      <c r="H89" s="66">
        <f t="shared" si="12"/>
        <v>2.3809523809523814</v>
      </c>
      <c r="I89" s="66">
        <f t="shared" si="13"/>
        <v>19.047619047619051</v>
      </c>
      <c r="J89" s="66">
        <f t="shared" si="14"/>
        <v>1345.2380952380954</v>
      </c>
      <c r="K89" s="66">
        <f t="shared" si="15"/>
        <v>19.285714285714288</v>
      </c>
      <c r="L89" s="15"/>
      <c r="M89" s="15"/>
      <c r="N89" s="15"/>
      <c r="O89" s="15"/>
      <c r="P89" s="15"/>
      <c r="Q89" s="15"/>
      <c r="R89" s="15"/>
      <c r="S89" s="15"/>
      <c r="T89" s="15"/>
      <c r="U89" s="15"/>
      <c r="V89" s="15"/>
      <c r="W89" s="15"/>
      <c r="X89" s="15"/>
      <c r="Y89" s="15"/>
      <c r="Z89" s="15"/>
      <c r="AA89" s="15"/>
      <c r="AB89" s="15"/>
      <c r="AC89" s="15"/>
      <c r="AD89" s="15"/>
      <c r="AE89" s="15"/>
      <c r="AF89" s="15"/>
      <c r="AG89" s="15"/>
      <c r="AH89" s="15"/>
      <c r="AI89" s="15"/>
      <c r="AJ89" s="15"/>
      <c r="AK89" s="15"/>
      <c r="AL89" s="15"/>
      <c r="AM89" s="15"/>
      <c r="AN89" s="15"/>
      <c r="AO89" s="15"/>
      <c r="AP89" s="15"/>
      <c r="AQ89" s="15"/>
      <c r="AR89" s="15"/>
      <c r="AS89" s="15"/>
      <c r="AT89" s="15"/>
      <c r="AU89" s="15"/>
      <c r="AV89" s="15"/>
      <c r="AW89" s="15"/>
      <c r="AX89" s="15"/>
      <c r="AY89" s="15"/>
      <c r="AZ89" s="15"/>
      <c r="BA89" s="15"/>
      <c r="BB89" s="15"/>
      <c r="BC89" s="15"/>
      <c r="BD89" s="15"/>
      <c r="BE89" s="15"/>
      <c r="BF89" s="15"/>
      <c r="BG89" s="15"/>
      <c r="BH89" s="15"/>
      <c r="BI89" s="15"/>
      <c r="BJ89" s="15"/>
      <c r="BK89" s="15"/>
      <c r="BL89" s="15"/>
      <c r="BM89" s="15"/>
      <c r="BN89" s="15"/>
      <c r="BO89" s="15"/>
      <c r="BP89" s="15"/>
      <c r="BQ89" s="15"/>
      <c r="BR89" s="15"/>
      <c r="BS89" s="15"/>
      <c r="BT89" s="15"/>
      <c r="BU89" s="15"/>
      <c r="BV89" s="15"/>
      <c r="BW89" s="15"/>
      <c r="BX89" s="15"/>
      <c r="BY89" s="15"/>
      <c r="BZ89" s="15"/>
      <c r="CA89" s="15"/>
      <c r="CB89" s="15"/>
      <c r="CC89" s="15"/>
      <c r="CD89" s="15"/>
      <c r="CE89" s="15"/>
      <c r="CF89" s="15"/>
      <c r="CG89" s="15"/>
      <c r="CH89" s="15"/>
      <c r="CI89" s="15"/>
      <c r="CJ89" s="15"/>
      <c r="CK89" s="15"/>
      <c r="CL89" s="15"/>
      <c r="CM89" s="15"/>
      <c r="CN89" s="15"/>
      <c r="CO89" s="15"/>
      <c r="CP89" s="15"/>
      <c r="CQ89" s="15"/>
      <c r="CR89" s="15"/>
      <c r="CS89" s="15"/>
    </row>
    <row r="90" spans="1:97">
      <c r="A90" s="15" t="s">
        <v>1863</v>
      </c>
      <c r="B90" s="15">
        <v>20</v>
      </c>
      <c r="C90" s="15">
        <v>1</v>
      </c>
      <c r="D90" s="15">
        <v>0</v>
      </c>
      <c r="E90" s="15">
        <v>0</v>
      </c>
      <c r="F90" s="15">
        <v>480</v>
      </c>
      <c r="G90" s="15"/>
      <c r="H90" s="66">
        <f t="shared" si="12"/>
        <v>25</v>
      </c>
      <c r="I90" s="66">
        <f t="shared" si="13"/>
        <v>0</v>
      </c>
      <c r="J90" s="66">
        <f t="shared" si="14"/>
        <v>12000</v>
      </c>
      <c r="K90" s="66">
        <f t="shared" si="15"/>
        <v>0</v>
      </c>
      <c r="L90" s="15"/>
      <c r="M90" s="15"/>
      <c r="N90" s="15"/>
      <c r="O90" s="15"/>
      <c r="P90" s="15"/>
      <c r="Q90" s="15"/>
      <c r="R90" s="15"/>
      <c r="S90" s="15"/>
      <c r="T90" s="15"/>
      <c r="U90" s="15"/>
      <c r="V90" s="15"/>
      <c r="W90" s="15"/>
      <c r="X90" s="15"/>
      <c r="Y90" s="15"/>
      <c r="Z90" s="15"/>
      <c r="AA90" s="15"/>
      <c r="AB90" s="15"/>
      <c r="AC90" s="15"/>
      <c r="AD90" s="15"/>
      <c r="AE90" s="15"/>
      <c r="AF90" s="15"/>
      <c r="AG90" s="15"/>
      <c r="AH90" s="15"/>
      <c r="AI90" s="15"/>
      <c r="AJ90" s="15"/>
      <c r="AK90" s="15"/>
      <c r="AL90" s="15"/>
      <c r="AM90" s="15"/>
      <c r="AN90" s="15"/>
      <c r="AO90" s="15"/>
      <c r="AP90" s="15"/>
      <c r="AQ90" s="15"/>
      <c r="AR90" s="15"/>
      <c r="AS90" s="15"/>
      <c r="AT90" s="15"/>
      <c r="AU90" s="15"/>
      <c r="AV90" s="15"/>
      <c r="AW90" s="15"/>
      <c r="AX90" s="15"/>
      <c r="AY90" s="15"/>
      <c r="AZ90" s="15"/>
      <c r="BA90" s="15"/>
      <c r="BB90" s="15"/>
      <c r="BC90" s="15"/>
      <c r="BD90" s="15"/>
      <c r="BE90" s="15"/>
      <c r="BF90" s="15"/>
      <c r="BG90" s="15"/>
      <c r="BH90" s="15"/>
      <c r="BI90" s="15"/>
      <c r="BJ90" s="15"/>
      <c r="BK90" s="15"/>
      <c r="BL90" s="15"/>
      <c r="BM90" s="15"/>
      <c r="BN90" s="15"/>
      <c r="BO90" s="15"/>
      <c r="BP90" s="15"/>
      <c r="BQ90" s="15"/>
      <c r="BR90" s="15"/>
      <c r="BS90" s="15"/>
      <c r="BT90" s="15"/>
      <c r="BU90" s="15"/>
      <c r="BV90" s="15"/>
      <c r="BW90" s="15"/>
      <c r="BX90" s="15"/>
      <c r="BY90" s="15"/>
      <c r="BZ90" s="15"/>
      <c r="CA90" s="15"/>
      <c r="CB90" s="15"/>
      <c r="CC90" s="15"/>
      <c r="CD90" s="15"/>
      <c r="CE90" s="15"/>
      <c r="CF90" s="15"/>
      <c r="CG90" s="15"/>
      <c r="CH90" s="15"/>
      <c r="CI90" s="15"/>
      <c r="CJ90" s="15"/>
      <c r="CK90" s="15"/>
      <c r="CL90" s="15"/>
      <c r="CM90" s="15"/>
      <c r="CN90" s="15"/>
      <c r="CO90" s="15"/>
      <c r="CP90" s="15"/>
      <c r="CQ90" s="15"/>
      <c r="CR90" s="15"/>
      <c r="CS90" s="15"/>
    </row>
    <row r="91" spans="1:97">
      <c r="A91" s="15" t="s">
        <v>1864</v>
      </c>
      <c r="B91" s="15">
        <v>30</v>
      </c>
      <c r="C91" s="15">
        <v>0</v>
      </c>
      <c r="D91" s="15">
        <v>0</v>
      </c>
      <c r="E91" s="15">
        <v>0</v>
      </c>
      <c r="F91" s="15">
        <v>0</v>
      </c>
      <c r="G91" s="15"/>
      <c r="H91" s="66">
        <f t="shared" si="12"/>
        <v>0</v>
      </c>
      <c r="I91" s="66">
        <f t="shared" si="13"/>
        <v>0</v>
      </c>
      <c r="J91" s="66">
        <f t="shared" si="14"/>
        <v>0</v>
      </c>
      <c r="K91" s="66">
        <f t="shared" si="15"/>
        <v>0</v>
      </c>
      <c r="L91" s="15"/>
      <c r="M91" s="15"/>
      <c r="N91" s="15"/>
      <c r="O91" s="15"/>
      <c r="P91" s="15"/>
      <c r="Q91" s="15"/>
      <c r="R91" s="15"/>
      <c r="S91" s="15"/>
      <c r="T91" s="15"/>
      <c r="U91" s="15"/>
      <c r="V91" s="15"/>
      <c r="W91" s="15"/>
      <c r="X91" s="15"/>
      <c r="Y91" s="15"/>
      <c r="Z91" s="15"/>
      <c r="AA91" s="15"/>
      <c r="AB91" s="15"/>
      <c r="AC91" s="15"/>
      <c r="AD91" s="15"/>
      <c r="AE91" s="15"/>
      <c r="AF91" s="15"/>
      <c r="AG91" s="15"/>
      <c r="AH91" s="15"/>
      <c r="AI91" s="15"/>
      <c r="AJ91" s="15"/>
      <c r="AK91" s="15"/>
      <c r="AL91" s="15"/>
      <c r="AM91" s="15"/>
      <c r="AN91" s="15"/>
      <c r="AO91" s="15"/>
      <c r="AP91" s="15"/>
      <c r="AQ91" s="15"/>
      <c r="AR91" s="15"/>
      <c r="AS91" s="15"/>
      <c r="AT91" s="15"/>
      <c r="AU91" s="15"/>
      <c r="AV91" s="15"/>
      <c r="AW91" s="15"/>
      <c r="AX91" s="15"/>
      <c r="AY91" s="15"/>
      <c r="AZ91" s="15"/>
      <c r="BA91" s="15"/>
      <c r="BB91" s="15"/>
      <c r="BC91" s="15"/>
      <c r="BD91" s="15"/>
      <c r="BE91" s="15"/>
      <c r="BF91" s="15"/>
      <c r="BG91" s="15"/>
      <c r="BH91" s="15"/>
      <c r="BI91" s="15"/>
      <c r="BJ91" s="15"/>
      <c r="BK91" s="15"/>
      <c r="BL91" s="15"/>
      <c r="BM91" s="15"/>
      <c r="BN91" s="15"/>
      <c r="BO91" s="15"/>
      <c r="BP91" s="15"/>
      <c r="BQ91" s="15"/>
      <c r="BR91" s="15"/>
      <c r="BS91" s="15"/>
      <c r="BT91" s="15"/>
      <c r="BU91" s="15"/>
      <c r="BV91" s="15"/>
      <c r="BW91" s="15"/>
      <c r="BX91" s="15"/>
      <c r="BY91" s="15"/>
      <c r="BZ91" s="15"/>
      <c r="CA91" s="15"/>
      <c r="CB91" s="15"/>
      <c r="CC91" s="15"/>
      <c r="CD91" s="15"/>
      <c r="CE91" s="15"/>
      <c r="CF91" s="15"/>
      <c r="CG91" s="15"/>
      <c r="CH91" s="15"/>
      <c r="CI91" s="15"/>
      <c r="CJ91" s="15"/>
      <c r="CK91" s="15"/>
      <c r="CL91" s="15"/>
      <c r="CM91" s="15"/>
      <c r="CN91" s="15"/>
      <c r="CO91" s="15"/>
      <c r="CP91" s="15"/>
      <c r="CQ91" s="15"/>
      <c r="CR91" s="15"/>
      <c r="CS91" s="15"/>
    </row>
    <row r="92" spans="1:97">
      <c r="A92" s="15" t="s">
        <v>1865</v>
      </c>
      <c r="B92" s="15">
        <v>30</v>
      </c>
      <c r="C92" s="15">
        <v>0</v>
      </c>
      <c r="D92" s="15">
        <v>0</v>
      </c>
      <c r="E92" s="15">
        <v>0.5</v>
      </c>
      <c r="F92" s="15">
        <v>30</v>
      </c>
      <c r="G92" s="15"/>
      <c r="H92" s="66">
        <f t="shared" si="12"/>
        <v>0</v>
      </c>
      <c r="I92" s="66">
        <f t="shared" si="13"/>
        <v>0</v>
      </c>
      <c r="J92" s="66">
        <f t="shared" si="14"/>
        <v>500</v>
      </c>
      <c r="K92" s="66">
        <f t="shared" si="15"/>
        <v>15</v>
      </c>
      <c r="L92" s="15"/>
      <c r="M92" s="15"/>
      <c r="N92" s="15"/>
      <c r="O92" s="15"/>
      <c r="P92" s="15"/>
      <c r="Q92" s="15"/>
      <c r="R92" s="15"/>
      <c r="S92" s="15"/>
      <c r="T92" s="15"/>
      <c r="U92" s="15"/>
      <c r="V92" s="15"/>
      <c r="W92" s="15"/>
      <c r="X92" s="15"/>
      <c r="Y92" s="15"/>
      <c r="Z92" s="15"/>
      <c r="AA92" s="15"/>
      <c r="AB92" s="15"/>
      <c r="AC92" s="15"/>
      <c r="AD92" s="15"/>
      <c r="AE92" s="15"/>
      <c r="AF92" s="15"/>
      <c r="AG92" s="15"/>
      <c r="AH92" s="15"/>
      <c r="AI92" s="15"/>
      <c r="AJ92" s="15"/>
      <c r="AK92" s="15"/>
      <c r="AL92" s="15"/>
      <c r="AM92" s="15"/>
      <c r="AN92" s="15"/>
      <c r="AO92" s="15"/>
      <c r="AP92" s="15"/>
      <c r="AQ92" s="15"/>
      <c r="AR92" s="15"/>
      <c r="AS92" s="15"/>
      <c r="AT92" s="15"/>
      <c r="AU92" s="15"/>
      <c r="AV92" s="15"/>
      <c r="AW92" s="15"/>
      <c r="AX92" s="15"/>
      <c r="AY92" s="15"/>
      <c r="AZ92" s="15"/>
      <c r="BA92" s="15"/>
      <c r="BB92" s="15"/>
      <c r="BC92" s="15"/>
      <c r="BD92" s="15"/>
      <c r="BE92" s="15"/>
      <c r="BF92" s="15"/>
      <c r="BG92" s="15"/>
      <c r="BH92" s="15"/>
      <c r="BI92" s="15"/>
      <c r="BJ92" s="15"/>
      <c r="BK92" s="15"/>
      <c r="BL92" s="15"/>
      <c r="BM92" s="15"/>
      <c r="BN92" s="15"/>
      <c r="BO92" s="15"/>
      <c r="BP92" s="15"/>
      <c r="BQ92" s="15"/>
      <c r="BR92" s="15"/>
      <c r="BS92" s="15"/>
      <c r="BT92" s="15"/>
      <c r="BU92" s="15"/>
      <c r="BV92" s="15"/>
      <c r="BW92" s="15"/>
      <c r="BX92" s="15"/>
      <c r="BY92" s="15"/>
      <c r="BZ92" s="15"/>
      <c r="CA92" s="15"/>
      <c r="CB92" s="15"/>
      <c r="CC92" s="15"/>
      <c r="CD92" s="15"/>
      <c r="CE92" s="15"/>
      <c r="CF92" s="15"/>
      <c r="CG92" s="15"/>
      <c r="CH92" s="15"/>
      <c r="CI92" s="15"/>
      <c r="CJ92" s="15"/>
      <c r="CK92" s="15"/>
      <c r="CL92" s="15"/>
      <c r="CM92" s="15"/>
      <c r="CN92" s="15"/>
      <c r="CO92" s="15"/>
      <c r="CP92" s="15"/>
      <c r="CQ92" s="15"/>
      <c r="CR92" s="15"/>
      <c r="CS92" s="15"/>
    </row>
    <row r="93" spans="1:97">
      <c r="A93" s="15" t="s">
        <v>1866</v>
      </c>
      <c r="B93" s="15">
        <v>70</v>
      </c>
      <c r="C93" s="15">
        <v>0</v>
      </c>
      <c r="D93" s="15">
        <v>0</v>
      </c>
      <c r="E93" s="15">
        <v>1</v>
      </c>
      <c r="F93" s="15">
        <v>135</v>
      </c>
      <c r="G93" s="15"/>
      <c r="H93" s="66">
        <f t="shared" si="12"/>
        <v>0</v>
      </c>
      <c r="I93" s="66">
        <f t="shared" si="13"/>
        <v>0</v>
      </c>
      <c r="J93" s="66">
        <f t="shared" si="14"/>
        <v>964.28571428571433</v>
      </c>
      <c r="K93" s="66">
        <f t="shared" si="15"/>
        <v>12.857142857142856</v>
      </c>
      <c r="L93" s="15"/>
      <c r="M93" s="15"/>
      <c r="N93" s="15"/>
      <c r="O93" s="15"/>
      <c r="P93" s="15"/>
      <c r="Q93" s="15"/>
      <c r="R93" s="15"/>
      <c r="S93" s="15"/>
      <c r="T93" s="15"/>
      <c r="U93" s="15"/>
      <c r="V93" s="15"/>
      <c r="W93" s="15"/>
      <c r="X93" s="15"/>
      <c r="Y93" s="15"/>
      <c r="Z93" s="15"/>
      <c r="AA93" s="15"/>
      <c r="AB93" s="15"/>
      <c r="AC93" s="15"/>
      <c r="AD93" s="15"/>
      <c r="AE93" s="15"/>
      <c r="AF93" s="15"/>
      <c r="AG93" s="15"/>
      <c r="AH93" s="15"/>
      <c r="AI93" s="15"/>
      <c r="AJ93" s="15"/>
      <c r="AK93" s="15"/>
      <c r="AL93" s="15"/>
      <c r="AM93" s="15"/>
      <c r="AN93" s="15"/>
      <c r="AO93" s="15"/>
      <c r="AP93" s="15"/>
      <c r="AQ93" s="15"/>
      <c r="AR93" s="15"/>
      <c r="AS93" s="15"/>
      <c r="AT93" s="15"/>
      <c r="AU93" s="15"/>
      <c r="AV93" s="15"/>
      <c r="AW93" s="15"/>
      <c r="AX93" s="15"/>
      <c r="AY93" s="15"/>
      <c r="AZ93" s="15"/>
      <c r="BA93" s="15"/>
      <c r="BB93" s="15"/>
      <c r="BC93" s="15"/>
      <c r="BD93" s="15"/>
      <c r="BE93" s="15"/>
      <c r="BF93" s="15"/>
      <c r="BG93" s="15"/>
      <c r="BH93" s="15"/>
      <c r="BI93" s="15"/>
      <c r="BJ93" s="15"/>
      <c r="BK93" s="15"/>
      <c r="BL93" s="15"/>
      <c r="BM93" s="15"/>
      <c r="BN93" s="15"/>
      <c r="BO93" s="15"/>
      <c r="BP93" s="15"/>
      <c r="BQ93" s="15"/>
      <c r="BR93" s="15"/>
      <c r="BS93" s="15"/>
      <c r="BT93" s="15"/>
      <c r="BU93" s="15"/>
      <c r="BV93" s="15"/>
      <c r="BW93" s="15"/>
      <c r="BX93" s="15"/>
      <c r="BY93" s="15"/>
      <c r="BZ93" s="15"/>
      <c r="CA93" s="15"/>
      <c r="CB93" s="15"/>
      <c r="CC93" s="15"/>
      <c r="CD93" s="15"/>
      <c r="CE93" s="15"/>
      <c r="CF93" s="15"/>
      <c r="CG93" s="15"/>
      <c r="CH93" s="15"/>
      <c r="CI93" s="15"/>
      <c r="CJ93" s="15"/>
      <c r="CK93" s="15"/>
      <c r="CL93" s="15"/>
      <c r="CM93" s="15"/>
      <c r="CN93" s="15"/>
      <c r="CO93" s="15"/>
      <c r="CP93" s="15"/>
      <c r="CQ93" s="15"/>
      <c r="CR93" s="15"/>
      <c r="CS93" s="15"/>
    </row>
    <row r="94" spans="1:97">
      <c r="A94" s="15" t="s">
        <v>1867</v>
      </c>
      <c r="B94" s="15">
        <v>70</v>
      </c>
      <c r="C94" s="15">
        <v>1</v>
      </c>
      <c r="D94" s="15">
        <v>0</v>
      </c>
      <c r="E94" s="15">
        <v>1</v>
      </c>
      <c r="F94" s="15">
        <v>220</v>
      </c>
      <c r="G94" s="15"/>
      <c r="H94" s="66">
        <f t="shared" si="12"/>
        <v>7.1428571428571423</v>
      </c>
      <c r="I94" s="66">
        <f t="shared" si="13"/>
        <v>0</v>
      </c>
      <c r="J94" s="66">
        <f t="shared" si="14"/>
        <v>1571.4285714285713</v>
      </c>
      <c r="K94" s="66">
        <f t="shared" si="15"/>
        <v>12.857142857142856</v>
      </c>
      <c r="L94" s="15"/>
      <c r="M94" s="15"/>
      <c r="N94" s="15"/>
      <c r="O94" s="15"/>
      <c r="P94" s="15"/>
      <c r="Q94" s="15"/>
      <c r="R94" s="15"/>
      <c r="S94" s="15"/>
      <c r="T94" s="15"/>
      <c r="U94" s="15"/>
      <c r="V94" s="15"/>
      <c r="W94" s="15"/>
      <c r="X94" s="15"/>
      <c r="Y94" s="15"/>
      <c r="Z94" s="15"/>
      <c r="AA94" s="15"/>
      <c r="AB94" s="15"/>
      <c r="AC94" s="15"/>
      <c r="AD94" s="15"/>
      <c r="AE94" s="15"/>
      <c r="AF94" s="15"/>
      <c r="AG94" s="15"/>
      <c r="AH94" s="15"/>
      <c r="AI94" s="15"/>
      <c r="AJ94" s="15"/>
      <c r="AK94" s="15"/>
      <c r="AL94" s="15"/>
      <c r="AM94" s="15"/>
      <c r="AN94" s="15"/>
      <c r="AO94" s="15"/>
      <c r="AP94" s="15"/>
      <c r="AQ94" s="15"/>
      <c r="AR94" s="15"/>
      <c r="AS94" s="15"/>
      <c r="AT94" s="15"/>
      <c r="AU94" s="15"/>
      <c r="AV94" s="15"/>
      <c r="AW94" s="15"/>
      <c r="AX94" s="15"/>
      <c r="AY94" s="15"/>
      <c r="AZ94" s="15"/>
      <c r="BA94" s="15"/>
      <c r="BB94" s="15"/>
      <c r="BC94" s="15"/>
      <c r="BD94" s="15"/>
      <c r="BE94" s="15"/>
      <c r="BF94" s="15"/>
      <c r="BG94" s="15"/>
      <c r="BH94" s="15"/>
      <c r="BI94" s="15"/>
      <c r="BJ94" s="15"/>
      <c r="BK94" s="15"/>
      <c r="BL94" s="15"/>
      <c r="BM94" s="15"/>
      <c r="BN94" s="15"/>
      <c r="BO94" s="15"/>
      <c r="BP94" s="15"/>
      <c r="BQ94" s="15"/>
      <c r="BR94" s="15"/>
      <c r="BS94" s="15"/>
      <c r="BT94" s="15"/>
      <c r="BU94" s="15"/>
      <c r="BV94" s="15"/>
      <c r="BW94" s="15"/>
      <c r="BX94" s="15"/>
      <c r="BY94" s="15"/>
      <c r="BZ94" s="15"/>
      <c r="CA94" s="15"/>
      <c r="CB94" s="15"/>
      <c r="CC94" s="15"/>
      <c r="CD94" s="15"/>
      <c r="CE94" s="15"/>
      <c r="CF94" s="15"/>
      <c r="CG94" s="15"/>
      <c r="CH94" s="15"/>
      <c r="CI94" s="15"/>
      <c r="CJ94" s="15"/>
      <c r="CK94" s="15"/>
      <c r="CL94" s="15"/>
      <c r="CM94" s="15"/>
      <c r="CN94" s="15"/>
      <c r="CO94" s="15"/>
      <c r="CP94" s="15"/>
      <c r="CQ94" s="15"/>
      <c r="CR94" s="15"/>
      <c r="CS94" s="15"/>
    </row>
    <row r="95" spans="1:97">
      <c r="A95" s="15" t="s">
        <v>1868</v>
      </c>
      <c r="B95" s="15">
        <v>45</v>
      </c>
      <c r="C95" s="15">
        <v>0</v>
      </c>
      <c r="D95" s="15">
        <v>0</v>
      </c>
      <c r="E95" s="15">
        <v>0</v>
      </c>
      <c r="F95" s="15">
        <v>95</v>
      </c>
      <c r="G95" s="15"/>
      <c r="H95" s="66">
        <f t="shared" si="12"/>
        <v>0</v>
      </c>
      <c r="I95" s="66">
        <f t="shared" si="13"/>
        <v>0</v>
      </c>
      <c r="J95" s="66">
        <f t="shared" si="14"/>
        <v>1055.5555555555557</v>
      </c>
      <c r="K95" s="66">
        <f t="shared" si="15"/>
        <v>0</v>
      </c>
      <c r="L95" s="15"/>
      <c r="M95" s="15"/>
      <c r="N95" s="15"/>
      <c r="O95" s="15"/>
      <c r="P95" s="15"/>
      <c r="Q95" s="15"/>
      <c r="R95" s="15"/>
      <c r="S95" s="15"/>
      <c r="T95" s="15"/>
      <c r="U95" s="15"/>
      <c r="V95" s="15"/>
      <c r="W95" s="15"/>
      <c r="X95" s="15"/>
      <c r="Y95" s="15"/>
      <c r="Z95" s="15"/>
      <c r="AA95" s="15"/>
      <c r="AB95" s="15"/>
      <c r="AC95" s="15"/>
      <c r="AD95" s="15"/>
      <c r="AE95" s="15"/>
      <c r="AF95" s="15"/>
      <c r="AG95" s="15"/>
      <c r="AH95" s="15"/>
      <c r="AI95" s="15"/>
      <c r="AJ95" s="15"/>
      <c r="AK95" s="15"/>
      <c r="AL95" s="15"/>
      <c r="AM95" s="15"/>
      <c r="AN95" s="15"/>
      <c r="AO95" s="15"/>
      <c r="AP95" s="15"/>
      <c r="AQ95" s="15"/>
      <c r="AR95" s="15"/>
      <c r="AS95" s="15"/>
      <c r="AT95" s="15"/>
      <c r="AU95" s="15"/>
      <c r="AV95" s="15"/>
      <c r="AW95" s="15"/>
      <c r="AX95" s="15"/>
      <c r="AY95" s="15"/>
      <c r="AZ95" s="15"/>
      <c r="BA95" s="15"/>
      <c r="BB95" s="15"/>
      <c r="BC95" s="15"/>
      <c r="BD95" s="15"/>
      <c r="BE95" s="15"/>
      <c r="BF95" s="15"/>
      <c r="BG95" s="15"/>
      <c r="BH95" s="15"/>
      <c r="BI95" s="15"/>
      <c r="BJ95" s="15"/>
      <c r="BK95" s="15"/>
      <c r="BL95" s="15"/>
      <c r="BM95" s="15"/>
      <c r="BN95" s="15"/>
      <c r="BO95" s="15"/>
      <c r="BP95" s="15"/>
      <c r="BQ95" s="15"/>
      <c r="BR95" s="15"/>
      <c r="BS95" s="15"/>
      <c r="BT95" s="15"/>
      <c r="BU95" s="15"/>
      <c r="BV95" s="15"/>
      <c r="BW95" s="15"/>
      <c r="BX95" s="15"/>
      <c r="BY95" s="15"/>
      <c r="BZ95" s="15"/>
      <c r="CA95" s="15"/>
      <c r="CB95" s="15"/>
      <c r="CC95" s="15"/>
      <c r="CD95" s="15"/>
      <c r="CE95" s="15"/>
      <c r="CF95" s="15"/>
      <c r="CG95" s="15"/>
      <c r="CH95" s="15"/>
      <c r="CI95" s="15"/>
      <c r="CJ95" s="15"/>
      <c r="CK95" s="15"/>
      <c r="CL95" s="15"/>
      <c r="CM95" s="15"/>
      <c r="CN95" s="15"/>
      <c r="CO95" s="15"/>
      <c r="CP95" s="15"/>
      <c r="CQ95" s="15"/>
      <c r="CR95" s="15"/>
      <c r="CS95" s="15"/>
    </row>
    <row r="96" spans="1:97">
      <c r="A96" s="15" t="s">
        <v>1869</v>
      </c>
      <c r="B96" s="15">
        <v>120</v>
      </c>
      <c r="C96" s="15">
        <v>0</v>
      </c>
      <c r="D96" s="15">
        <v>0</v>
      </c>
      <c r="E96" s="15">
        <v>1.5</v>
      </c>
      <c r="F96" s="15">
        <v>110</v>
      </c>
      <c r="G96" s="15"/>
      <c r="H96" s="66">
        <f t="shared" si="12"/>
        <v>0</v>
      </c>
      <c r="I96" s="66">
        <f t="shared" si="13"/>
        <v>0</v>
      </c>
      <c r="J96" s="66">
        <f t="shared" si="14"/>
        <v>458.33333333333331</v>
      </c>
      <c r="K96" s="66">
        <f t="shared" si="15"/>
        <v>11.25</v>
      </c>
      <c r="L96" s="15"/>
      <c r="M96" s="15"/>
      <c r="N96" s="15"/>
      <c r="O96" s="15"/>
      <c r="P96" s="15"/>
      <c r="Q96" s="15"/>
      <c r="R96" s="15"/>
      <c r="S96" s="15"/>
      <c r="T96" s="15"/>
      <c r="U96" s="15"/>
      <c r="V96" s="15"/>
      <c r="W96" s="15"/>
      <c r="X96" s="15"/>
      <c r="Y96" s="15"/>
      <c r="Z96" s="15"/>
      <c r="AA96" s="15"/>
      <c r="AB96" s="15"/>
      <c r="AC96" s="15"/>
      <c r="AD96" s="15"/>
      <c r="AE96" s="15"/>
      <c r="AF96" s="15"/>
      <c r="AG96" s="15"/>
      <c r="AH96" s="15"/>
      <c r="AI96" s="15"/>
      <c r="AJ96" s="15"/>
      <c r="AK96" s="15"/>
      <c r="AL96" s="15"/>
      <c r="AM96" s="15"/>
      <c r="AN96" s="15"/>
      <c r="AO96" s="15"/>
      <c r="AP96" s="15"/>
      <c r="AQ96" s="15"/>
      <c r="AR96" s="15"/>
      <c r="AS96" s="15"/>
      <c r="AT96" s="15"/>
      <c r="AU96" s="15"/>
      <c r="AV96" s="15"/>
      <c r="AW96" s="15"/>
      <c r="AX96" s="15"/>
      <c r="AY96" s="15"/>
      <c r="AZ96" s="15"/>
      <c r="BA96" s="15"/>
      <c r="BB96" s="15"/>
      <c r="BC96" s="15"/>
      <c r="BD96" s="15"/>
      <c r="BE96" s="15"/>
      <c r="BF96" s="15"/>
      <c r="BG96" s="15"/>
      <c r="BH96" s="15"/>
      <c r="BI96" s="15"/>
      <c r="BJ96" s="15"/>
      <c r="BK96" s="15"/>
      <c r="BL96" s="15"/>
      <c r="BM96" s="15"/>
      <c r="BN96" s="15"/>
      <c r="BO96" s="15"/>
      <c r="BP96" s="15"/>
      <c r="BQ96" s="15"/>
      <c r="BR96" s="15"/>
      <c r="BS96" s="15"/>
      <c r="BT96" s="15"/>
      <c r="BU96" s="15"/>
      <c r="BV96" s="15"/>
      <c r="BW96" s="15"/>
      <c r="BX96" s="15"/>
      <c r="BY96" s="15"/>
      <c r="BZ96" s="15"/>
      <c r="CA96" s="15"/>
      <c r="CB96" s="15"/>
      <c r="CC96" s="15"/>
      <c r="CD96" s="15"/>
      <c r="CE96" s="15"/>
      <c r="CF96" s="15"/>
      <c r="CG96" s="15"/>
      <c r="CH96" s="15"/>
      <c r="CI96" s="15"/>
      <c r="CJ96" s="15"/>
      <c r="CK96" s="15"/>
      <c r="CL96" s="15"/>
      <c r="CM96" s="15"/>
      <c r="CN96" s="15"/>
      <c r="CO96" s="15"/>
      <c r="CP96" s="15"/>
      <c r="CQ96" s="15"/>
      <c r="CR96" s="15"/>
      <c r="CS96" s="15"/>
    </row>
    <row r="97" spans="1:97">
      <c r="A97" s="15" t="s">
        <v>1870</v>
      </c>
      <c r="B97" s="15">
        <v>140</v>
      </c>
      <c r="C97" s="15">
        <v>0</v>
      </c>
      <c r="D97" s="15">
        <v>0</v>
      </c>
      <c r="E97" s="15">
        <v>2.5</v>
      </c>
      <c r="F97" s="15">
        <v>230</v>
      </c>
      <c r="G97" s="15"/>
      <c r="H97" s="66">
        <f t="shared" si="12"/>
        <v>0</v>
      </c>
      <c r="I97" s="66">
        <f t="shared" si="13"/>
        <v>0</v>
      </c>
      <c r="J97" s="66">
        <f t="shared" si="14"/>
        <v>821.42857142857144</v>
      </c>
      <c r="K97" s="66">
        <f t="shared" si="15"/>
        <v>16.071428571428573</v>
      </c>
      <c r="L97" s="15"/>
      <c r="M97" s="15"/>
      <c r="N97" s="15"/>
      <c r="O97" s="15"/>
      <c r="P97" s="15"/>
      <c r="Q97" s="15"/>
      <c r="R97" s="15"/>
      <c r="S97" s="15"/>
      <c r="T97" s="15"/>
      <c r="U97" s="15"/>
      <c r="V97" s="15"/>
      <c r="W97" s="15"/>
      <c r="X97" s="15"/>
      <c r="Y97" s="15"/>
      <c r="Z97" s="15"/>
      <c r="AA97" s="15"/>
      <c r="AB97" s="15"/>
      <c r="AC97" s="15"/>
      <c r="AD97" s="15"/>
      <c r="AE97" s="15"/>
      <c r="AF97" s="15"/>
      <c r="AG97" s="15"/>
      <c r="AH97" s="15"/>
      <c r="AI97" s="15"/>
      <c r="AJ97" s="15"/>
      <c r="AK97" s="15"/>
      <c r="AL97" s="15"/>
      <c r="AM97" s="15"/>
      <c r="AN97" s="15"/>
      <c r="AO97" s="15"/>
      <c r="AP97" s="15"/>
      <c r="AQ97" s="15"/>
      <c r="AR97" s="15"/>
      <c r="AS97" s="15"/>
      <c r="AT97" s="15"/>
      <c r="AU97" s="15"/>
      <c r="AV97" s="15"/>
      <c r="AW97" s="15"/>
      <c r="AX97" s="15"/>
      <c r="AY97" s="15"/>
      <c r="AZ97" s="15"/>
      <c r="BA97" s="15"/>
      <c r="BB97" s="15"/>
      <c r="BC97" s="15"/>
      <c r="BD97" s="15"/>
      <c r="BE97" s="15"/>
      <c r="BF97" s="15"/>
      <c r="BG97" s="15"/>
      <c r="BH97" s="15"/>
      <c r="BI97" s="15"/>
      <c r="BJ97" s="15"/>
      <c r="BK97" s="15"/>
      <c r="BL97" s="15"/>
      <c r="BM97" s="15"/>
      <c r="BN97" s="15"/>
      <c r="BO97" s="15"/>
      <c r="BP97" s="15"/>
      <c r="BQ97" s="15"/>
      <c r="BR97" s="15"/>
      <c r="BS97" s="15"/>
      <c r="BT97" s="15"/>
      <c r="BU97" s="15"/>
      <c r="BV97" s="15"/>
      <c r="BW97" s="15"/>
      <c r="BX97" s="15"/>
      <c r="BY97" s="15"/>
      <c r="BZ97" s="15"/>
      <c r="CA97" s="15"/>
      <c r="CB97" s="15"/>
      <c r="CC97" s="15"/>
      <c r="CD97" s="15"/>
      <c r="CE97" s="15"/>
      <c r="CF97" s="15"/>
      <c r="CG97" s="15"/>
      <c r="CH97" s="15"/>
      <c r="CI97" s="15"/>
      <c r="CJ97" s="15"/>
      <c r="CK97" s="15"/>
      <c r="CL97" s="15"/>
      <c r="CM97" s="15"/>
      <c r="CN97" s="15"/>
      <c r="CO97" s="15"/>
      <c r="CP97" s="15"/>
      <c r="CQ97" s="15"/>
      <c r="CR97" s="15"/>
      <c r="CS97" s="15"/>
    </row>
    <row r="98" spans="1:97" ht="15" thickBot="1">
      <c r="A98" s="15" t="s">
        <v>1871</v>
      </c>
      <c r="B98" s="15">
        <v>40</v>
      </c>
      <c r="C98" s="15">
        <v>0</v>
      </c>
      <c r="D98" s="15">
        <v>0</v>
      </c>
      <c r="E98" s="15">
        <v>0</v>
      </c>
      <c r="F98" s="15">
        <v>310</v>
      </c>
      <c r="G98" s="15"/>
      <c r="H98" s="66">
        <f t="shared" si="12"/>
        <v>0</v>
      </c>
      <c r="I98" s="66">
        <f t="shared" si="13"/>
        <v>0</v>
      </c>
      <c r="J98" s="66">
        <f t="shared" si="14"/>
        <v>3875</v>
      </c>
      <c r="K98" s="66">
        <f t="shared" si="15"/>
        <v>0</v>
      </c>
      <c r="L98" s="15"/>
      <c r="M98" s="15"/>
      <c r="N98" s="15"/>
      <c r="O98" s="15"/>
      <c r="P98" s="15"/>
      <c r="Q98" s="15"/>
      <c r="R98" s="15"/>
      <c r="S98" s="15"/>
      <c r="T98" s="15"/>
      <c r="U98" s="15"/>
      <c r="V98" s="15"/>
      <c r="W98" s="15"/>
      <c r="X98" s="15"/>
      <c r="Y98" s="15"/>
      <c r="Z98" s="15"/>
      <c r="AA98" s="15"/>
      <c r="AB98" s="15"/>
      <c r="AC98" s="15"/>
      <c r="AD98" s="15"/>
      <c r="AE98" s="15"/>
      <c r="AF98" s="15"/>
      <c r="AG98" s="15"/>
      <c r="AH98" s="15"/>
      <c r="AI98" s="15"/>
      <c r="AJ98" s="15"/>
      <c r="AK98" s="15"/>
      <c r="AL98" s="15"/>
      <c r="AM98" s="15"/>
      <c r="AN98" s="15"/>
      <c r="AO98" s="15"/>
      <c r="AP98" s="15"/>
      <c r="AQ98" s="15"/>
      <c r="AR98" s="15"/>
      <c r="AS98" s="15"/>
      <c r="AT98" s="15"/>
      <c r="AU98" s="15"/>
      <c r="AV98" s="15"/>
      <c r="AW98" s="15"/>
      <c r="AX98" s="15"/>
      <c r="AY98" s="15"/>
      <c r="AZ98" s="15"/>
      <c r="BA98" s="15"/>
      <c r="BB98" s="15"/>
      <c r="BC98" s="15"/>
      <c r="BD98" s="15"/>
      <c r="BE98" s="15"/>
      <c r="BF98" s="15"/>
      <c r="BG98" s="15"/>
      <c r="BH98" s="15"/>
      <c r="BI98" s="15"/>
      <c r="BJ98" s="15"/>
      <c r="BK98" s="15"/>
      <c r="BL98" s="15"/>
      <c r="BM98" s="15"/>
      <c r="BN98" s="15"/>
      <c r="BO98" s="15"/>
      <c r="BP98" s="15"/>
      <c r="BQ98" s="15"/>
      <c r="BR98" s="15"/>
      <c r="BS98" s="15"/>
      <c r="BT98" s="15"/>
      <c r="BU98" s="15"/>
      <c r="BV98" s="15"/>
      <c r="BW98" s="15"/>
      <c r="BX98" s="15"/>
      <c r="BY98" s="15"/>
      <c r="BZ98" s="15"/>
      <c r="CA98" s="15"/>
      <c r="CB98" s="15"/>
      <c r="CC98" s="15"/>
      <c r="CD98" s="15"/>
      <c r="CE98" s="15"/>
      <c r="CF98" s="15"/>
      <c r="CG98" s="15"/>
      <c r="CH98" s="15"/>
      <c r="CI98" s="15"/>
      <c r="CJ98" s="15"/>
      <c r="CK98" s="15"/>
      <c r="CL98" s="15"/>
      <c r="CM98" s="15"/>
      <c r="CN98" s="15"/>
      <c r="CO98" s="15"/>
      <c r="CP98" s="15"/>
      <c r="CQ98" s="15"/>
      <c r="CR98" s="15"/>
      <c r="CS98" s="15"/>
    </row>
    <row r="99" spans="1:97" ht="15" thickBot="1">
      <c r="A99" s="20" t="s">
        <v>1872</v>
      </c>
      <c r="C99" s="15"/>
      <c r="D99" s="15"/>
      <c r="E99" s="15"/>
      <c r="F99" s="15"/>
      <c r="G99" s="15"/>
      <c r="H99" s="66"/>
      <c r="I99" s="66"/>
      <c r="J99" s="66"/>
      <c r="K99" s="66"/>
      <c r="L99" s="15"/>
      <c r="M99" s="15"/>
      <c r="N99" s="15"/>
      <c r="O99" s="15"/>
      <c r="P99" s="15"/>
      <c r="Q99" s="15"/>
      <c r="R99" s="15"/>
      <c r="S99" s="15"/>
      <c r="T99" s="15"/>
      <c r="U99" s="15"/>
      <c r="V99" s="15"/>
      <c r="W99" s="15"/>
      <c r="X99" s="15"/>
      <c r="Y99" s="15"/>
      <c r="Z99" s="15"/>
      <c r="AA99" s="15"/>
      <c r="AB99" s="15"/>
      <c r="AC99" s="15"/>
      <c r="AD99" s="15"/>
      <c r="AE99" s="15"/>
      <c r="AF99" s="15"/>
      <c r="AG99" s="15"/>
      <c r="AH99" s="15"/>
      <c r="AI99" s="15"/>
      <c r="AJ99" s="15"/>
      <c r="AK99" s="15"/>
      <c r="AL99" s="15"/>
      <c r="AM99" s="15"/>
      <c r="AN99" s="15"/>
      <c r="AO99" s="15"/>
      <c r="AP99" s="15"/>
      <c r="AQ99" s="15"/>
      <c r="AR99" s="15"/>
      <c r="AS99" s="15"/>
      <c r="AT99" s="15"/>
      <c r="AU99" s="15"/>
      <c r="AV99" s="15"/>
      <c r="AW99" s="15"/>
      <c r="AX99" s="15"/>
      <c r="AY99" s="15"/>
      <c r="AZ99" s="15"/>
      <c r="BA99" s="15"/>
      <c r="BB99" s="15"/>
      <c r="BC99" s="15"/>
      <c r="BD99" s="15"/>
      <c r="BE99" s="15"/>
      <c r="BF99" s="15"/>
      <c r="BG99" s="15"/>
      <c r="BH99" s="15"/>
      <c r="BI99" s="15"/>
      <c r="BJ99" s="15"/>
      <c r="BK99" s="15"/>
      <c r="BL99" s="15"/>
      <c r="BM99" s="15"/>
      <c r="BN99" s="15"/>
      <c r="BO99" s="15"/>
      <c r="BP99" s="15"/>
      <c r="BQ99" s="15"/>
      <c r="BR99" s="15"/>
      <c r="BS99" s="15"/>
      <c r="BT99" s="15"/>
      <c r="BU99" s="15"/>
      <c r="BV99" s="15"/>
      <c r="BW99" s="15"/>
      <c r="BX99" s="15"/>
      <c r="BY99" s="15"/>
      <c r="BZ99" s="15"/>
      <c r="CA99" s="15"/>
      <c r="CB99" s="15"/>
      <c r="CC99" s="15"/>
      <c r="CD99" s="15"/>
      <c r="CE99" s="15"/>
      <c r="CF99" s="15"/>
      <c r="CG99" s="15"/>
      <c r="CH99" s="15"/>
      <c r="CI99" s="15"/>
      <c r="CJ99" s="15"/>
      <c r="CK99" s="15"/>
      <c r="CL99" s="15"/>
      <c r="CM99" s="15"/>
      <c r="CN99" s="15"/>
      <c r="CO99" s="15"/>
      <c r="CP99" s="15"/>
      <c r="CQ99" s="15"/>
      <c r="CR99" s="15"/>
      <c r="CS99" s="15"/>
    </row>
    <row r="100" spans="1:97">
      <c r="A100" s="15" t="s">
        <v>1873</v>
      </c>
      <c r="B100" s="15">
        <v>250</v>
      </c>
      <c r="C100" s="15">
        <v>2</v>
      </c>
      <c r="D100" s="15">
        <v>2</v>
      </c>
      <c r="E100" s="15">
        <v>3</v>
      </c>
      <c r="F100" s="15">
        <v>160</v>
      </c>
      <c r="G100" s="15"/>
      <c r="H100" s="66">
        <f t="shared" si="12"/>
        <v>4</v>
      </c>
      <c r="I100" s="66">
        <f t="shared" si="13"/>
        <v>4</v>
      </c>
      <c r="J100" s="66">
        <f t="shared" si="14"/>
        <v>320</v>
      </c>
      <c r="K100" s="66">
        <f t="shared" si="15"/>
        <v>10.8</v>
      </c>
      <c r="L100" s="15"/>
      <c r="M100" s="15"/>
      <c r="N100" s="15"/>
      <c r="O100" s="15"/>
      <c r="P100" s="15"/>
      <c r="Q100" s="15"/>
      <c r="R100" s="15"/>
      <c r="S100" s="15"/>
      <c r="T100" s="15"/>
      <c r="U100" s="15"/>
      <c r="V100" s="15"/>
      <c r="W100" s="15"/>
      <c r="X100" s="15"/>
      <c r="Y100" s="15"/>
      <c r="Z100" s="15"/>
      <c r="AA100" s="15"/>
      <c r="AB100" s="15"/>
      <c r="AC100" s="15"/>
      <c r="AD100" s="15"/>
      <c r="AE100" s="15"/>
      <c r="AF100" s="15"/>
      <c r="AG100" s="15"/>
      <c r="AH100" s="15"/>
      <c r="AI100" s="15"/>
      <c r="AJ100" s="15"/>
      <c r="AK100" s="15"/>
      <c r="AL100" s="15"/>
      <c r="AM100" s="15"/>
      <c r="AN100" s="15"/>
      <c r="AO100" s="15"/>
      <c r="AP100" s="15"/>
      <c r="AQ100" s="15"/>
      <c r="AR100" s="15"/>
      <c r="AS100" s="15"/>
      <c r="AT100" s="15"/>
      <c r="AU100" s="15"/>
      <c r="AV100" s="15"/>
      <c r="AW100" s="15"/>
      <c r="AX100" s="15"/>
      <c r="AY100" s="15"/>
      <c r="AZ100" s="15"/>
      <c r="BA100" s="15"/>
      <c r="BB100" s="15"/>
      <c r="BC100" s="15"/>
      <c r="BD100" s="15"/>
      <c r="BE100" s="15"/>
      <c r="BF100" s="15"/>
      <c r="BG100" s="15"/>
      <c r="BH100" s="15"/>
      <c r="BI100" s="15"/>
      <c r="BJ100" s="15"/>
      <c r="BK100" s="15"/>
      <c r="BL100" s="15"/>
      <c r="BM100" s="15"/>
      <c r="BN100" s="15"/>
      <c r="BO100" s="15"/>
      <c r="BP100" s="15"/>
      <c r="BQ100" s="15"/>
      <c r="BR100" s="15"/>
      <c r="BS100" s="15"/>
      <c r="BT100" s="15"/>
      <c r="BU100" s="15"/>
      <c r="BV100" s="15"/>
      <c r="BW100" s="15"/>
      <c r="BX100" s="15"/>
      <c r="BY100" s="15"/>
      <c r="BZ100" s="15"/>
      <c r="CA100" s="15"/>
      <c r="CB100" s="15"/>
      <c r="CC100" s="15"/>
      <c r="CD100" s="15"/>
      <c r="CE100" s="15"/>
      <c r="CF100" s="15"/>
      <c r="CG100" s="15"/>
      <c r="CH100" s="15"/>
      <c r="CI100" s="15"/>
      <c r="CJ100" s="15"/>
      <c r="CK100" s="15"/>
      <c r="CL100" s="15"/>
      <c r="CM100" s="15"/>
      <c r="CN100" s="15"/>
      <c r="CO100" s="15"/>
      <c r="CP100" s="15"/>
      <c r="CQ100" s="15"/>
      <c r="CR100" s="15"/>
      <c r="CS100" s="15"/>
    </row>
    <row r="101" spans="1:97">
      <c r="A101" s="15" t="s">
        <v>1874</v>
      </c>
      <c r="B101" s="15">
        <v>300</v>
      </c>
      <c r="C101" s="15">
        <v>1</v>
      </c>
      <c r="D101" s="15">
        <v>4</v>
      </c>
      <c r="E101" s="15">
        <v>3</v>
      </c>
      <c r="F101" s="15">
        <v>260</v>
      </c>
      <c r="G101" s="15"/>
      <c r="H101" s="66">
        <f t="shared" si="12"/>
        <v>1.6666666666666667</v>
      </c>
      <c r="I101" s="66">
        <f t="shared" si="13"/>
        <v>6.666666666666667</v>
      </c>
      <c r="J101" s="66">
        <f t="shared" si="14"/>
        <v>433.33333333333337</v>
      </c>
      <c r="K101" s="66">
        <f t="shared" si="15"/>
        <v>9</v>
      </c>
      <c r="L101" s="15"/>
      <c r="M101" s="15"/>
      <c r="N101" s="15"/>
      <c r="O101" s="15"/>
      <c r="P101" s="15"/>
      <c r="Q101" s="15"/>
      <c r="R101" s="15"/>
      <c r="S101" s="15"/>
      <c r="T101" s="15"/>
      <c r="U101" s="15"/>
      <c r="V101" s="15"/>
      <c r="W101" s="15"/>
      <c r="X101" s="15"/>
      <c r="Y101" s="15"/>
      <c r="Z101" s="15"/>
      <c r="AA101" s="15"/>
      <c r="AB101" s="15"/>
      <c r="AC101" s="15"/>
      <c r="AD101" s="15"/>
      <c r="AE101" s="15"/>
      <c r="AF101" s="15"/>
      <c r="AG101" s="15"/>
      <c r="AH101" s="15"/>
      <c r="AI101" s="15"/>
      <c r="AJ101" s="15"/>
      <c r="AK101" s="15"/>
      <c r="AL101" s="15"/>
      <c r="AM101" s="15"/>
      <c r="AN101" s="15"/>
      <c r="AO101" s="15"/>
      <c r="AP101" s="15"/>
      <c r="AQ101" s="15"/>
      <c r="AR101" s="15"/>
      <c r="AS101" s="15"/>
      <c r="AT101" s="15"/>
      <c r="AU101" s="15"/>
      <c r="AV101" s="15"/>
      <c r="AW101" s="15"/>
      <c r="AX101" s="15"/>
      <c r="AY101" s="15"/>
      <c r="AZ101" s="15"/>
      <c r="BA101" s="15"/>
      <c r="BB101" s="15"/>
      <c r="BC101" s="15"/>
      <c r="BD101" s="15"/>
      <c r="BE101" s="15"/>
      <c r="BF101" s="15"/>
      <c r="BG101" s="15"/>
      <c r="BH101" s="15"/>
      <c r="BI101" s="15"/>
      <c r="BJ101" s="15"/>
      <c r="BK101" s="15"/>
      <c r="BL101" s="15"/>
      <c r="BM101" s="15"/>
      <c r="BN101" s="15"/>
      <c r="BO101" s="15"/>
      <c r="BP101" s="15"/>
      <c r="BQ101" s="15"/>
      <c r="BR101" s="15"/>
      <c r="BS101" s="15"/>
      <c r="BT101" s="15"/>
      <c r="BU101" s="15"/>
      <c r="BV101" s="15"/>
      <c r="BW101" s="15"/>
      <c r="BX101" s="15"/>
      <c r="BY101" s="15"/>
      <c r="BZ101" s="15"/>
      <c r="CA101" s="15"/>
      <c r="CB101" s="15"/>
      <c r="CC101" s="15"/>
      <c r="CD101" s="15"/>
      <c r="CE101" s="15"/>
      <c r="CF101" s="15"/>
      <c r="CG101" s="15"/>
      <c r="CH101" s="15"/>
      <c r="CI101" s="15"/>
      <c r="CJ101" s="15"/>
      <c r="CK101" s="15"/>
      <c r="CL101" s="15"/>
      <c r="CM101" s="15"/>
      <c r="CN101" s="15"/>
      <c r="CO101" s="15"/>
      <c r="CP101" s="15"/>
      <c r="CQ101" s="15"/>
      <c r="CR101" s="15"/>
      <c r="CS101" s="15"/>
    </row>
    <row r="102" spans="1:97">
      <c r="A102" s="15" t="s">
        <v>1875</v>
      </c>
      <c r="B102" s="15">
        <v>400</v>
      </c>
      <c r="C102" s="15">
        <v>2</v>
      </c>
      <c r="D102" s="15">
        <v>7</v>
      </c>
      <c r="E102" s="15">
        <v>7</v>
      </c>
      <c r="F102" s="15">
        <v>220</v>
      </c>
      <c r="G102" s="15"/>
      <c r="H102" s="66">
        <f t="shared" si="12"/>
        <v>2.5</v>
      </c>
      <c r="I102" s="66">
        <f t="shared" si="13"/>
        <v>8.75</v>
      </c>
      <c r="J102" s="66">
        <f t="shared" si="14"/>
        <v>275</v>
      </c>
      <c r="K102" s="66">
        <f t="shared" si="15"/>
        <v>15.75</v>
      </c>
      <c r="L102" s="15"/>
      <c r="M102" s="15"/>
      <c r="N102" s="15"/>
      <c r="O102" s="15"/>
      <c r="P102" s="15"/>
      <c r="Q102" s="15"/>
      <c r="R102" s="15"/>
      <c r="S102" s="15"/>
      <c r="T102" s="15"/>
      <c r="U102" s="15"/>
      <c r="V102" s="15"/>
      <c r="W102" s="15"/>
      <c r="X102" s="15"/>
      <c r="Y102" s="15"/>
      <c r="Z102" s="15"/>
      <c r="AA102" s="15"/>
      <c r="AB102" s="15"/>
      <c r="AC102" s="15"/>
      <c r="AD102" s="15"/>
      <c r="AE102" s="15"/>
      <c r="AF102" s="15"/>
      <c r="AG102" s="15"/>
      <c r="AH102" s="15"/>
      <c r="AI102" s="15"/>
      <c r="AJ102" s="15"/>
      <c r="AK102" s="15"/>
      <c r="AL102" s="15"/>
      <c r="AM102" s="15"/>
      <c r="AN102" s="15"/>
      <c r="AO102" s="15"/>
      <c r="AP102" s="15"/>
      <c r="AQ102" s="15"/>
      <c r="AR102" s="15"/>
      <c r="AS102" s="15"/>
      <c r="AT102" s="15"/>
      <c r="AU102" s="15"/>
      <c r="AV102" s="15"/>
      <c r="AW102" s="15"/>
      <c r="AX102" s="15"/>
      <c r="AY102" s="15"/>
      <c r="AZ102" s="15"/>
      <c r="BA102" s="15"/>
      <c r="BB102" s="15"/>
      <c r="BC102" s="15"/>
      <c r="BD102" s="15"/>
      <c r="BE102" s="15"/>
      <c r="BF102" s="15"/>
      <c r="BG102" s="15"/>
      <c r="BH102" s="15"/>
      <c r="BI102" s="15"/>
      <c r="BJ102" s="15"/>
      <c r="BK102" s="15"/>
      <c r="BL102" s="15"/>
      <c r="BM102" s="15"/>
      <c r="BN102" s="15"/>
      <c r="BO102" s="15"/>
      <c r="BP102" s="15"/>
      <c r="BQ102" s="15"/>
      <c r="BR102" s="15"/>
      <c r="BS102" s="15"/>
      <c r="BT102" s="15"/>
      <c r="BU102" s="15"/>
      <c r="BV102" s="15"/>
      <c r="BW102" s="15"/>
      <c r="BX102" s="15"/>
      <c r="BY102" s="15"/>
      <c r="BZ102" s="15"/>
      <c r="CA102" s="15"/>
      <c r="CB102" s="15"/>
      <c r="CC102" s="15"/>
      <c r="CD102" s="15"/>
      <c r="CE102" s="15"/>
      <c r="CF102" s="15"/>
      <c r="CG102" s="15"/>
      <c r="CH102" s="15"/>
      <c r="CI102" s="15"/>
      <c r="CJ102" s="15"/>
      <c r="CK102" s="15"/>
      <c r="CL102" s="15"/>
      <c r="CM102" s="15"/>
      <c r="CN102" s="15"/>
      <c r="CO102" s="15"/>
      <c r="CP102" s="15"/>
      <c r="CQ102" s="15"/>
      <c r="CR102" s="15"/>
      <c r="CS102" s="15"/>
    </row>
    <row r="103" spans="1:97">
      <c r="A103" s="15" t="s">
        <v>1876</v>
      </c>
      <c r="B103" s="15">
        <v>280</v>
      </c>
      <c r="C103" s="15">
        <v>1</v>
      </c>
      <c r="D103" s="15">
        <v>2</v>
      </c>
      <c r="E103" s="15">
        <v>8</v>
      </c>
      <c r="F103" s="15">
        <v>240</v>
      </c>
      <c r="G103" s="15"/>
      <c r="H103" s="66">
        <f t="shared" si="12"/>
        <v>1.7857142857142856</v>
      </c>
      <c r="I103" s="66">
        <f t="shared" si="13"/>
        <v>3.5714285714285712</v>
      </c>
      <c r="J103" s="66">
        <f t="shared" si="14"/>
        <v>428.57142857142856</v>
      </c>
      <c r="K103" s="66">
        <f t="shared" si="15"/>
        <v>25.714285714285712</v>
      </c>
      <c r="L103" s="15"/>
      <c r="M103" s="15"/>
      <c r="N103" s="15"/>
      <c r="O103" s="15"/>
      <c r="P103" s="15"/>
      <c r="Q103" s="15"/>
      <c r="R103" s="15"/>
      <c r="S103" s="15"/>
      <c r="T103" s="15"/>
      <c r="U103" s="15"/>
      <c r="V103" s="15"/>
      <c r="W103" s="15"/>
      <c r="X103" s="15"/>
      <c r="Y103" s="15"/>
      <c r="Z103" s="15"/>
      <c r="AA103" s="15"/>
      <c r="AB103" s="15"/>
      <c r="AC103" s="15"/>
      <c r="AD103" s="15"/>
      <c r="AE103" s="15"/>
      <c r="AF103" s="15"/>
      <c r="AG103" s="15"/>
      <c r="AH103" s="15"/>
      <c r="AI103" s="15"/>
      <c r="AJ103" s="15"/>
      <c r="AK103" s="15"/>
      <c r="AL103" s="15"/>
      <c r="AM103" s="15"/>
      <c r="AN103" s="15"/>
      <c r="AO103" s="15"/>
      <c r="AP103" s="15"/>
      <c r="AQ103" s="15"/>
      <c r="AR103" s="15"/>
      <c r="AS103" s="15"/>
      <c r="AT103" s="15"/>
      <c r="AU103" s="15"/>
      <c r="AV103" s="15"/>
      <c r="AW103" s="15"/>
      <c r="AX103" s="15"/>
      <c r="AY103" s="15"/>
      <c r="AZ103" s="15"/>
      <c r="BA103" s="15"/>
      <c r="BB103" s="15"/>
      <c r="BC103" s="15"/>
      <c r="BD103" s="15"/>
      <c r="BE103" s="15"/>
      <c r="BF103" s="15"/>
      <c r="BG103" s="15"/>
      <c r="BH103" s="15"/>
      <c r="BI103" s="15"/>
      <c r="BJ103" s="15"/>
      <c r="BK103" s="15"/>
      <c r="BL103" s="15"/>
      <c r="BM103" s="15"/>
      <c r="BN103" s="15"/>
      <c r="BO103" s="15"/>
      <c r="BP103" s="15"/>
      <c r="BQ103" s="15"/>
      <c r="BR103" s="15"/>
      <c r="BS103" s="15"/>
      <c r="BT103" s="15"/>
      <c r="BU103" s="15"/>
      <c r="BV103" s="15"/>
      <c r="BW103" s="15"/>
      <c r="BX103" s="15"/>
      <c r="BY103" s="15"/>
      <c r="BZ103" s="15"/>
      <c r="CA103" s="15"/>
      <c r="CB103" s="15"/>
      <c r="CC103" s="15"/>
      <c r="CD103" s="15"/>
      <c r="CE103" s="15"/>
      <c r="CF103" s="15"/>
      <c r="CG103" s="15"/>
      <c r="CH103" s="15"/>
      <c r="CI103" s="15"/>
      <c r="CJ103" s="15"/>
      <c r="CK103" s="15"/>
      <c r="CL103" s="15"/>
      <c r="CM103" s="15"/>
      <c r="CN103" s="15"/>
      <c r="CO103" s="15"/>
      <c r="CP103" s="15"/>
      <c r="CQ103" s="15"/>
      <c r="CR103" s="15"/>
      <c r="CS103" s="15"/>
    </row>
    <row r="104" spans="1:97">
      <c r="A104" s="15" t="s">
        <v>1877</v>
      </c>
      <c r="B104" s="15">
        <v>200</v>
      </c>
      <c r="C104" s="15">
        <v>2</v>
      </c>
      <c r="D104" s="15">
        <v>2</v>
      </c>
      <c r="E104" s="15">
        <v>3.5</v>
      </c>
      <c r="F104" s="15">
        <v>140</v>
      </c>
      <c r="G104" s="15"/>
      <c r="H104" s="66">
        <f t="shared" si="12"/>
        <v>5</v>
      </c>
      <c r="I104" s="66">
        <f t="shared" si="13"/>
        <v>5</v>
      </c>
      <c r="J104" s="66">
        <f t="shared" si="14"/>
        <v>350</v>
      </c>
      <c r="K104" s="66">
        <f t="shared" si="15"/>
        <v>15.75</v>
      </c>
      <c r="L104" s="15"/>
      <c r="M104" s="15"/>
      <c r="N104" s="15"/>
      <c r="O104" s="15"/>
      <c r="P104" s="15"/>
      <c r="Q104" s="15"/>
      <c r="R104" s="15"/>
      <c r="S104" s="15"/>
      <c r="T104" s="15"/>
      <c r="U104" s="15"/>
      <c r="V104" s="15"/>
      <c r="W104" s="15"/>
      <c r="X104" s="15"/>
      <c r="Y104" s="15"/>
      <c r="Z104" s="15"/>
      <c r="AA104" s="15"/>
      <c r="AB104" s="15"/>
      <c r="AC104" s="15"/>
      <c r="AD104" s="15"/>
      <c r="AE104" s="15"/>
      <c r="AF104" s="15"/>
      <c r="AG104" s="15"/>
      <c r="AH104" s="15"/>
      <c r="AI104" s="15"/>
      <c r="AJ104" s="15"/>
      <c r="AK104" s="15"/>
      <c r="AL104" s="15"/>
      <c r="AM104" s="15"/>
      <c r="AN104" s="15"/>
      <c r="AO104" s="15"/>
      <c r="AP104" s="15"/>
      <c r="AQ104" s="15"/>
      <c r="AR104" s="15"/>
      <c r="AS104" s="15"/>
      <c r="AT104" s="15"/>
      <c r="AU104" s="15"/>
      <c r="AV104" s="15"/>
      <c r="AW104" s="15"/>
      <c r="AX104" s="15"/>
      <c r="AY104" s="15"/>
      <c r="AZ104" s="15"/>
      <c r="BA104" s="15"/>
      <c r="BB104" s="15"/>
      <c r="BC104" s="15"/>
      <c r="BD104" s="15"/>
      <c r="BE104" s="15"/>
      <c r="BF104" s="15"/>
      <c r="BG104" s="15"/>
      <c r="BH104" s="15"/>
      <c r="BI104" s="15"/>
      <c r="BJ104" s="15"/>
      <c r="BK104" s="15"/>
      <c r="BL104" s="15"/>
      <c r="BM104" s="15"/>
      <c r="BN104" s="15"/>
      <c r="BO104" s="15"/>
      <c r="BP104" s="15"/>
      <c r="BQ104" s="15"/>
      <c r="BR104" s="15"/>
      <c r="BS104" s="15"/>
      <c r="BT104" s="15"/>
      <c r="BU104" s="15"/>
      <c r="BV104" s="15"/>
      <c r="BW104" s="15"/>
      <c r="BX104" s="15"/>
      <c r="BY104" s="15"/>
      <c r="BZ104" s="15"/>
      <c r="CA104" s="15"/>
      <c r="CB104" s="15"/>
      <c r="CC104" s="15"/>
      <c r="CD104" s="15"/>
      <c r="CE104" s="15"/>
      <c r="CF104" s="15"/>
      <c r="CG104" s="15"/>
      <c r="CH104" s="15"/>
      <c r="CI104" s="15"/>
      <c r="CJ104" s="15"/>
      <c r="CK104" s="15"/>
      <c r="CL104" s="15"/>
      <c r="CM104" s="15"/>
      <c r="CN104" s="15"/>
      <c r="CO104" s="15"/>
      <c r="CP104" s="15"/>
      <c r="CQ104" s="15"/>
      <c r="CR104" s="15"/>
      <c r="CS104" s="15"/>
    </row>
    <row r="105" spans="1:97">
      <c r="A105" s="15" t="s">
        <v>1878</v>
      </c>
      <c r="B105" s="15">
        <v>310</v>
      </c>
      <c r="C105" s="15">
        <v>1</v>
      </c>
      <c r="D105" s="15">
        <v>5</v>
      </c>
      <c r="E105" s="15">
        <v>10</v>
      </c>
      <c r="F105" s="15">
        <v>200</v>
      </c>
      <c r="G105" s="15"/>
      <c r="H105" s="66">
        <f t="shared" si="12"/>
        <v>1.6129032258064515</v>
      </c>
      <c r="I105" s="66">
        <f t="shared" si="13"/>
        <v>8.064516129032258</v>
      </c>
      <c r="J105" s="66">
        <f t="shared" si="14"/>
        <v>322.58064516129031</v>
      </c>
      <c r="K105" s="66">
        <f t="shared" si="15"/>
        <v>29.032258064516132</v>
      </c>
      <c r="L105" s="15"/>
      <c r="M105" s="15"/>
      <c r="N105" s="15"/>
      <c r="O105" s="15"/>
      <c r="P105" s="15"/>
      <c r="Q105" s="15"/>
      <c r="R105" s="15"/>
      <c r="S105" s="15"/>
      <c r="T105" s="15"/>
      <c r="U105" s="15"/>
      <c r="V105" s="15"/>
      <c r="W105" s="15"/>
      <c r="X105" s="15"/>
      <c r="Y105" s="15"/>
      <c r="Z105" s="15"/>
      <c r="AA105" s="15"/>
      <c r="AB105" s="15"/>
      <c r="AC105" s="15"/>
      <c r="AD105" s="15"/>
      <c r="AE105" s="15"/>
      <c r="AF105" s="15"/>
      <c r="AG105" s="15"/>
      <c r="AH105" s="15"/>
      <c r="AI105" s="15"/>
      <c r="AJ105" s="15"/>
      <c r="AK105" s="15"/>
      <c r="AL105" s="15"/>
      <c r="AM105" s="15"/>
      <c r="AN105" s="15"/>
      <c r="AO105" s="15"/>
      <c r="AP105" s="15"/>
      <c r="AQ105" s="15"/>
      <c r="AR105" s="15"/>
      <c r="AS105" s="15"/>
      <c r="AT105" s="15"/>
      <c r="AU105" s="15"/>
      <c r="AV105" s="15"/>
      <c r="AW105" s="15"/>
      <c r="AX105" s="15"/>
      <c r="AY105" s="15"/>
      <c r="AZ105" s="15"/>
      <c r="BA105" s="15"/>
      <c r="BB105" s="15"/>
      <c r="BC105" s="15"/>
      <c r="BD105" s="15"/>
      <c r="BE105" s="15"/>
      <c r="BF105" s="15"/>
      <c r="BG105" s="15"/>
      <c r="BH105" s="15"/>
      <c r="BI105" s="15"/>
      <c r="BJ105" s="15"/>
      <c r="BK105" s="15"/>
      <c r="BL105" s="15"/>
      <c r="BM105" s="15"/>
      <c r="BN105" s="15"/>
      <c r="BO105" s="15"/>
      <c r="BP105" s="15"/>
      <c r="BQ105" s="15"/>
      <c r="BR105" s="15"/>
      <c r="BS105" s="15"/>
      <c r="BT105" s="15"/>
      <c r="BU105" s="15"/>
      <c r="BV105" s="15"/>
      <c r="BW105" s="15"/>
      <c r="BX105" s="15"/>
      <c r="BY105" s="15"/>
      <c r="BZ105" s="15"/>
      <c r="CA105" s="15"/>
      <c r="CB105" s="15"/>
      <c r="CC105" s="15"/>
      <c r="CD105" s="15"/>
      <c r="CE105" s="15"/>
      <c r="CF105" s="15"/>
      <c r="CG105" s="15"/>
      <c r="CH105" s="15"/>
      <c r="CI105" s="15"/>
      <c r="CJ105" s="15"/>
      <c r="CK105" s="15"/>
      <c r="CL105" s="15"/>
      <c r="CM105" s="15"/>
      <c r="CN105" s="15"/>
      <c r="CO105" s="15"/>
      <c r="CP105" s="15"/>
      <c r="CQ105" s="15"/>
      <c r="CR105" s="15"/>
      <c r="CS105" s="15"/>
    </row>
    <row r="106" spans="1:97">
      <c r="A106" s="15" t="s">
        <v>1879</v>
      </c>
      <c r="B106" s="15">
        <v>290</v>
      </c>
      <c r="C106" s="15">
        <v>1</v>
      </c>
      <c r="D106" s="15">
        <v>3</v>
      </c>
      <c r="E106" s="15">
        <v>10</v>
      </c>
      <c r="F106" s="15">
        <v>210</v>
      </c>
      <c r="G106" s="15"/>
      <c r="H106" s="66">
        <f t="shared" si="12"/>
        <v>1.7241379310344827</v>
      </c>
      <c r="I106" s="66">
        <f t="shared" si="13"/>
        <v>5.1724137931034484</v>
      </c>
      <c r="J106" s="66">
        <f t="shared" si="14"/>
        <v>362.06896551724139</v>
      </c>
      <c r="K106" s="66">
        <f t="shared" si="15"/>
        <v>31.03448275862069</v>
      </c>
      <c r="L106" s="15"/>
      <c r="M106" s="15"/>
      <c r="N106" s="15"/>
      <c r="O106" s="15"/>
      <c r="P106" s="15"/>
      <c r="Q106" s="15"/>
      <c r="R106" s="15"/>
      <c r="S106" s="15"/>
      <c r="T106" s="15"/>
      <c r="U106" s="15"/>
      <c r="V106" s="15"/>
      <c r="W106" s="15"/>
      <c r="X106" s="15"/>
      <c r="Y106" s="15"/>
      <c r="Z106" s="15"/>
      <c r="AA106" s="15"/>
      <c r="AB106" s="15"/>
      <c r="AC106" s="15"/>
      <c r="AD106" s="15"/>
      <c r="AE106" s="15"/>
      <c r="AF106" s="15"/>
      <c r="AG106" s="15"/>
      <c r="AH106" s="15"/>
      <c r="AI106" s="15"/>
      <c r="AJ106" s="15"/>
      <c r="AK106" s="15"/>
      <c r="AL106" s="15"/>
      <c r="AM106" s="15"/>
      <c r="AN106" s="15"/>
      <c r="AO106" s="15"/>
      <c r="AP106" s="15"/>
      <c r="AQ106" s="15"/>
      <c r="AR106" s="15"/>
      <c r="AS106" s="15"/>
      <c r="AT106" s="15"/>
      <c r="AU106" s="15"/>
      <c r="AV106" s="15"/>
      <c r="AW106" s="15"/>
      <c r="AX106" s="15"/>
      <c r="AY106" s="15"/>
      <c r="AZ106" s="15"/>
      <c r="BA106" s="15"/>
      <c r="BB106" s="15"/>
      <c r="BC106" s="15"/>
      <c r="BD106" s="15"/>
      <c r="BE106" s="15"/>
      <c r="BF106" s="15"/>
      <c r="BG106" s="15"/>
      <c r="BH106" s="15"/>
      <c r="BI106" s="15"/>
      <c r="BJ106" s="15"/>
      <c r="BK106" s="15"/>
      <c r="BL106" s="15"/>
      <c r="BM106" s="15"/>
      <c r="BN106" s="15"/>
      <c r="BO106" s="15"/>
      <c r="BP106" s="15"/>
      <c r="BQ106" s="15"/>
      <c r="BR106" s="15"/>
      <c r="BS106" s="15"/>
      <c r="BT106" s="15"/>
      <c r="BU106" s="15"/>
      <c r="BV106" s="15"/>
      <c r="BW106" s="15"/>
      <c r="BX106" s="15"/>
      <c r="BY106" s="15"/>
      <c r="BZ106" s="15"/>
      <c r="CA106" s="15"/>
      <c r="CB106" s="15"/>
      <c r="CC106" s="15"/>
      <c r="CD106" s="15"/>
      <c r="CE106" s="15"/>
      <c r="CF106" s="15"/>
      <c r="CG106" s="15"/>
      <c r="CH106" s="15"/>
      <c r="CI106" s="15"/>
      <c r="CJ106" s="15"/>
      <c r="CK106" s="15"/>
      <c r="CL106" s="15"/>
      <c r="CM106" s="15"/>
      <c r="CN106" s="15"/>
      <c r="CO106" s="15"/>
      <c r="CP106" s="15"/>
      <c r="CQ106" s="15"/>
      <c r="CR106" s="15"/>
      <c r="CS106" s="15"/>
    </row>
    <row r="107" spans="1:97">
      <c r="A107" s="15" t="s">
        <v>1880</v>
      </c>
      <c r="B107" s="15">
        <v>150</v>
      </c>
      <c r="C107" s="15">
        <v>1</v>
      </c>
      <c r="D107" s="15">
        <v>2</v>
      </c>
      <c r="E107" s="15">
        <v>2.5</v>
      </c>
      <c r="F107" s="15">
        <v>90</v>
      </c>
      <c r="G107" s="15"/>
      <c r="H107" s="66">
        <f t="shared" si="12"/>
        <v>3.3333333333333335</v>
      </c>
      <c r="I107" s="66">
        <f t="shared" si="13"/>
        <v>6.666666666666667</v>
      </c>
      <c r="J107" s="66">
        <f t="shared" si="14"/>
        <v>300</v>
      </c>
      <c r="K107" s="66">
        <f t="shared" si="15"/>
        <v>15</v>
      </c>
      <c r="L107" s="15"/>
      <c r="M107" s="15"/>
      <c r="N107" s="15"/>
      <c r="O107" s="15"/>
      <c r="P107" s="15"/>
      <c r="Q107" s="15"/>
      <c r="R107" s="15"/>
      <c r="S107" s="15"/>
      <c r="T107" s="15"/>
      <c r="U107" s="15"/>
      <c r="V107" s="15"/>
      <c r="W107" s="15"/>
      <c r="X107" s="15"/>
      <c r="Y107" s="15"/>
      <c r="Z107" s="15"/>
      <c r="AA107" s="15"/>
      <c r="AB107" s="15"/>
      <c r="AC107" s="15"/>
      <c r="AD107" s="15"/>
      <c r="AE107" s="15"/>
      <c r="AF107" s="15"/>
      <c r="AG107" s="15"/>
      <c r="AH107" s="15"/>
      <c r="AI107" s="15"/>
      <c r="AJ107" s="15"/>
      <c r="AK107" s="15"/>
      <c r="AL107" s="15"/>
      <c r="AM107" s="15"/>
      <c r="AN107" s="15"/>
      <c r="AO107" s="15"/>
      <c r="AP107" s="15"/>
      <c r="AQ107" s="15"/>
      <c r="AR107" s="15"/>
      <c r="AS107" s="15"/>
      <c r="AT107" s="15"/>
      <c r="AU107" s="15"/>
      <c r="AV107" s="15"/>
      <c r="AW107" s="15"/>
      <c r="AX107" s="15"/>
      <c r="AY107" s="15"/>
      <c r="AZ107" s="15"/>
      <c r="BA107" s="15"/>
      <c r="BB107" s="15"/>
      <c r="BC107" s="15"/>
      <c r="BD107" s="15"/>
      <c r="BE107" s="15"/>
      <c r="BF107" s="15"/>
      <c r="BG107" s="15"/>
      <c r="BH107" s="15"/>
      <c r="BI107" s="15"/>
      <c r="BJ107" s="15"/>
      <c r="BK107" s="15"/>
      <c r="BL107" s="15"/>
      <c r="BM107" s="15"/>
      <c r="BN107" s="15"/>
      <c r="BO107" s="15"/>
      <c r="BP107" s="15"/>
      <c r="BQ107" s="15"/>
      <c r="BR107" s="15"/>
      <c r="BS107" s="15"/>
      <c r="BT107" s="15"/>
      <c r="BU107" s="15"/>
      <c r="BV107" s="15"/>
      <c r="BW107" s="15"/>
      <c r="BX107" s="15"/>
      <c r="BY107" s="15"/>
      <c r="BZ107" s="15"/>
      <c r="CA107" s="15"/>
      <c r="CB107" s="15"/>
      <c r="CC107" s="15"/>
      <c r="CD107" s="15"/>
      <c r="CE107" s="15"/>
      <c r="CF107" s="15"/>
      <c r="CG107" s="15"/>
      <c r="CH107" s="15"/>
      <c r="CI107" s="15"/>
      <c r="CJ107" s="15"/>
      <c r="CK107" s="15"/>
      <c r="CL107" s="15"/>
      <c r="CM107" s="15"/>
      <c r="CN107" s="15"/>
      <c r="CO107" s="15"/>
      <c r="CP107" s="15"/>
      <c r="CQ107" s="15"/>
      <c r="CR107" s="15"/>
      <c r="CS107" s="15"/>
    </row>
    <row r="108" spans="1:97" ht="15" thickBot="1">
      <c r="A108" s="15" t="s">
        <v>1881</v>
      </c>
      <c r="B108" s="15">
        <v>160</v>
      </c>
      <c r="C108" s="15">
        <v>1</v>
      </c>
      <c r="D108" s="15">
        <v>2</v>
      </c>
      <c r="E108" s="15">
        <v>4</v>
      </c>
      <c r="F108" s="15">
        <v>85</v>
      </c>
      <c r="G108" s="15"/>
      <c r="H108" s="66">
        <f t="shared" si="12"/>
        <v>3.125</v>
      </c>
      <c r="I108" s="66">
        <f t="shared" si="13"/>
        <v>6.25</v>
      </c>
      <c r="J108" s="66">
        <f t="shared" si="14"/>
        <v>265.625</v>
      </c>
      <c r="K108" s="66">
        <f t="shared" si="15"/>
        <v>22.5</v>
      </c>
      <c r="L108" s="15"/>
      <c r="M108" s="15"/>
      <c r="N108" s="15"/>
      <c r="O108" s="15"/>
      <c r="P108" s="15"/>
      <c r="Q108" s="15"/>
      <c r="R108" s="15"/>
      <c r="S108" s="15"/>
      <c r="T108" s="15"/>
      <c r="U108" s="15"/>
      <c r="V108" s="15"/>
      <c r="W108" s="15"/>
      <c r="X108" s="15"/>
      <c r="Y108" s="15"/>
      <c r="Z108" s="15"/>
      <c r="AA108" s="15"/>
      <c r="AB108" s="15"/>
      <c r="AC108" s="15"/>
      <c r="AD108" s="15"/>
      <c r="AE108" s="15"/>
      <c r="AF108" s="15"/>
      <c r="AG108" s="15"/>
      <c r="AH108" s="15"/>
      <c r="AI108" s="15"/>
      <c r="AJ108" s="15"/>
      <c r="AK108" s="15"/>
      <c r="AL108" s="15"/>
      <c r="AM108" s="15"/>
      <c r="AN108" s="15"/>
      <c r="AO108" s="15"/>
      <c r="AP108" s="15"/>
      <c r="AQ108" s="15"/>
      <c r="AR108" s="15"/>
      <c r="AS108" s="15"/>
      <c r="AT108" s="15"/>
      <c r="AU108" s="15"/>
      <c r="AV108" s="15"/>
      <c r="AW108" s="15"/>
      <c r="AX108" s="15"/>
      <c r="AY108" s="15"/>
      <c r="AZ108" s="15"/>
      <c r="BA108" s="15"/>
      <c r="BB108" s="15"/>
      <c r="BC108" s="15"/>
      <c r="BD108" s="15"/>
      <c r="BE108" s="15"/>
      <c r="BF108" s="15"/>
      <c r="BG108" s="15"/>
      <c r="BH108" s="15"/>
      <c r="BI108" s="15"/>
      <c r="BJ108" s="15"/>
      <c r="BK108" s="15"/>
      <c r="BL108" s="15"/>
      <c r="BM108" s="15"/>
      <c r="BN108" s="15"/>
      <c r="BO108" s="15"/>
      <c r="BP108" s="15"/>
      <c r="BQ108" s="15"/>
      <c r="BR108" s="15"/>
      <c r="BS108" s="15"/>
      <c r="BT108" s="15"/>
      <c r="BU108" s="15"/>
      <c r="BV108" s="15"/>
      <c r="BW108" s="15"/>
      <c r="BX108" s="15"/>
      <c r="BY108" s="15"/>
      <c r="BZ108" s="15"/>
      <c r="CA108" s="15"/>
      <c r="CB108" s="15"/>
      <c r="CC108" s="15"/>
      <c r="CD108" s="15"/>
      <c r="CE108" s="15"/>
      <c r="CF108" s="15"/>
      <c r="CG108" s="15"/>
      <c r="CH108" s="15"/>
      <c r="CI108" s="15"/>
      <c r="CJ108" s="15"/>
      <c r="CK108" s="15"/>
      <c r="CL108" s="15"/>
      <c r="CM108" s="15"/>
      <c r="CN108" s="15"/>
      <c r="CO108" s="15"/>
      <c r="CP108" s="15"/>
      <c r="CQ108" s="15"/>
      <c r="CR108" s="15"/>
      <c r="CS108" s="15"/>
    </row>
    <row r="109" spans="1:97" ht="15" thickBot="1">
      <c r="A109" s="20" t="s">
        <v>1824</v>
      </c>
      <c r="B109" s="15"/>
      <c r="C109" s="15"/>
      <c r="D109" s="15"/>
      <c r="E109" s="15"/>
      <c r="F109" s="15"/>
      <c r="G109" s="15"/>
      <c r="H109" s="66"/>
      <c r="I109" s="66"/>
      <c r="J109" s="66"/>
      <c r="K109" s="66"/>
      <c r="L109" s="15"/>
      <c r="M109" s="15"/>
      <c r="N109" s="15"/>
      <c r="O109" s="15"/>
      <c r="P109" s="15"/>
      <c r="Q109" s="15"/>
      <c r="R109" s="15"/>
      <c r="S109" s="15"/>
      <c r="T109" s="15"/>
      <c r="U109" s="15"/>
      <c r="V109" s="15"/>
      <c r="W109" s="15"/>
      <c r="X109" s="15"/>
      <c r="Y109" s="15"/>
      <c r="Z109" s="15"/>
      <c r="AA109" s="15"/>
      <c r="AB109" s="15"/>
      <c r="AC109" s="15"/>
      <c r="AD109" s="15"/>
      <c r="AE109" s="15"/>
      <c r="AF109" s="15"/>
      <c r="AG109" s="15"/>
      <c r="AH109" s="15"/>
      <c r="AI109" s="15"/>
      <c r="AJ109" s="15"/>
      <c r="AK109" s="15"/>
      <c r="AL109" s="15"/>
      <c r="AM109" s="15"/>
      <c r="AN109" s="15"/>
      <c r="AO109" s="15"/>
      <c r="AP109" s="15"/>
      <c r="AQ109" s="15"/>
      <c r="AR109" s="15"/>
      <c r="AS109" s="15"/>
      <c r="AT109" s="15"/>
      <c r="AU109" s="15"/>
      <c r="AV109" s="15"/>
      <c r="AW109" s="15"/>
      <c r="AX109" s="15"/>
      <c r="AY109" s="15"/>
      <c r="AZ109" s="15"/>
      <c r="BA109" s="15"/>
      <c r="BB109" s="15"/>
      <c r="BC109" s="15"/>
      <c r="BD109" s="15"/>
      <c r="BE109" s="15"/>
      <c r="BF109" s="15"/>
      <c r="BG109" s="15"/>
      <c r="BH109" s="15"/>
      <c r="BI109" s="15"/>
      <c r="BJ109" s="15"/>
      <c r="BK109" s="15"/>
      <c r="BL109" s="15"/>
      <c r="BM109" s="15"/>
      <c r="BN109" s="15"/>
      <c r="BO109" s="15"/>
      <c r="BP109" s="15"/>
      <c r="BQ109" s="15"/>
      <c r="BR109" s="15"/>
      <c r="BS109" s="15"/>
      <c r="BT109" s="15"/>
      <c r="BU109" s="15"/>
      <c r="BV109" s="15"/>
      <c r="BW109" s="15"/>
      <c r="BX109" s="15"/>
      <c r="BY109" s="15"/>
      <c r="BZ109" s="15"/>
      <c r="CA109" s="15"/>
      <c r="CB109" s="15"/>
      <c r="CC109" s="15"/>
      <c r="CD109" s="15"/>
      <c r="CE109" s="15"/>
      <c r="CF109" s="15"/>
      <c r="CG109" s="15"/>
      <c r="CH109" s="15"/>
      <c r="CI109" s="15"/>
      <c r="CJ109" s="15"/>
      <c r="CK109" s="15"/>
      <c r="CL109" s="15"/>
      <c r="CM109" s="15"/>
      <c r="CN109" s="15"/>
      <c r="CO109" s="15"/>
      <c r="CP109" s="15"/>
      <c r="CQ109" s="15"/>
      <c r="CR109" s="15"/>
      <c r="CS109" s="15"/>
    </row>
    <row r="110" spans="1:97">
      <c r="A110" s="15" t="s">
        <v>1825</v>
      </c>
      <c r="B110" s="15">
        <v>30</v>
      </c>
      <c r="C110" s="15">
        <v>0</v>
      </c>
      <c r="D110" s="15">
        <v>0</v>
      </c>
      <c r="E110" s="15">
        <v>0</v>
      </c>
      <c r="F110" s="15">
        <v>15</v>
      </c>
      <c r="G110" s="15"/>
      <c r="H110" s="66">
        <f t="shared" si="12"/>
        <v>0</v>
      </c>
      <c r="I110" s="66">
        <f t="shared" si="13"/>
        <v>0</v>
      </c>
      <c r="J110" s="66">
        <f t="shared" si="14"/>
        <v>250</v>
      </c>
      <c r="K110" s="66">
        <f t="shared" si="15"/>
        <v>0</v>
      </c>
      <c r="L110" s="15"/>
      <c r="M110" s="15"/>
      <c r="N110" s="15"/>
      <c r="O110" s="15"/>
      <c r="P110" s="15"/>
      <c r="Q110" s="15"/>
      <c r="R110" s="15"/>
      <c r="S110" s="15"/>
      <c r="T110" s="15"/>
      <c r="U110" s="15"/>
      <c r="V110" s="15"/>
      <c r="W110" s="15"/>
      <c r="X110" s="15"/>
      <c r="Y110" s="15"/>
      <c r="Z110" s="15"/>
      <c r="AA110" s="15"/>
      <c r="AB110" s="15"/>
      <c r="AC110" s="15"/>
      <c r="AD110" s="15"/>
      <c r="AE110" s="15"/>
      <c r="AF110" s="15"/>
      <c r="AG110" s="15"/>
      <c r="AH110" s="15"/>
      <c r="AI110" s="15"/>
      <c r="AJ110" s="15"/>
      <c r="AK110" s="15"/>
      <c r="AL110" s="15"/>
      <c r="AM110" s="15"/>
      <c r="AN110" s="15"/>
      <c r="AO110" s="15"/>
      <c r="AP110" s="15"/>
      <c r="AQ110" s="15"/>
      <c r="AR110" s="15"/>
      <c r="AS110" s="15"/>
      <c r="AT110" s="15"/>
      <c r="AU110" s="15"/>
      <c r="AV110" s="15"/>
      <c r="AW110" s="15"/>
      <c r="AX110" s="15"/>
      <c r="AY110" s="15"/>
      <c r="AZ110" s="15"/>
      <c r="BA110" s="15"/>
      <c r="BB110" s="15"/>
      <c r="BC110" s="15"/>
      <c r="BD110" s="15"/>
      <c r="BE110" s="15"/>
      <c r="BF110" s="15"/>
      <c r="BG110" s="15"/>
      <c r="BH110" s="15"/>
      <c r="BI110" s="15"/>
      <c r="BJ110" s="15"/>
      <c r="BK110" s="15"/>
      <c r="BL110" s="15"/>
      <c r="BM110" s="15"/>
      <c r="BN110" s="15"/>
      <c r="BO110" s="15"/>
      <c r="BP110" s="15"/>
      <c r="BQ110" s="15"/>
      <c r="BR110" s="15"/>
      <c r="BS110" s="15"/>
      <c r="BT110" s="15"/>
      <c r="BU110" s="15"/>
      <c r="BV110" s="15"/>
      <c r="BW110" s="15"/>
      <c r="BX110" s="15"/>
      <c r="BY110" s="15"/>
      <c r="BZ110" s="15"/>
      <c r="CA110" s="15"/>
      <c r="CB110" s="15"/>
      <c r="CC110" s="15"/>
      <c r="CD110" s="15"/>
      <c r="CE110" s="15"/>
      <c r="CF110" s="15"/>
      <c r="CG110" s="15"/>
      <c r="CH110" s="15"/>
      <c r="CI110" s="15"/>
      <c r="CJ110" s="15"/>
      <c r="CK110" s="15"/>
      <c r="CL110" s="15"/>
      <c r="CM110" s="15"/>
      <c r="CN110" s="15"/>
      <c r="CO110" s="15"/>
      <c r="CP110" s="15"/>
      <c r="CQ110" s="15"/>
      <c r="CR110" s="15"/>
      <c r="CS110" s="15"/>
    </row>
    <row r="111" spans="1:97">
      <c r="A111" s="15" t="s">
        <v>1826</v>
      </c>
      <c r="B111" s="15">
        <v>170</v>
      </c>
      <c r="C111" s="15">
        <v>0</v>
      </c>
      <c r="D111" s="15">
        <v>12</v>
      </c>
      <c r="E111" s="15">
        <v>4</v>
      </c>
      <c r="F111" s="15">
        <v>180</v>
      </c>
      <c r="G111" s="15"/>
      <c r="H111" s="66">
        <f t="shared" si="12"/>
        <v>0</v>
      </c>
      <c r="I111" s="66">
        <f t="shared" si="13"/>
        <v>35.294117647058826</v>
      </c>
      <c r="J111" s="66">
        <f t="shared" si="14"/>
        <v>529.41176470588232</v>
      </c>
      <c r="K111" s="66">
        <f t="shared" si="15"/>
        <v>21.176470588235293</v>
      </c>
      <c r="L111" s="15"/>
      <c r="M111" s="15"/>
      <c r="N111" s="15"/>
      <c r="O111" s="15"/>
      <c r="P111" s="15"/>
      <c r="Q111" s="15"/>
      <c r="R111" s="15"/>
      <c r="S111" s="15"/>
      <c r="T111" s="15"/>
      <c r="U111" s="15"/>
      <c r="V111" s="15"/>
      <c r="W111" s="15"/>
      <c r="X111" s="15"/>
      <c r="Y111" s="15"/>
      <c r="Z111" s="15"/>
      <c r="AA111" s="15"/>
      <c r="AB111" s="15"/>
      <c r="AC111" s="15"/>
      <c r="AD111" s="15"/>
      <c r="AE111" s="15"/>
      <c r="AF111" s="15"/>
      <c r="AG111" s="15"/>
      <c r="AH111" s="15"/>
      <c r="AI111" s="15"/>
      <c r="AJ111" s="15"/>
      <c r="AK111" s="15"/>
      <c r="AL111" s="15"/>
      <c r="AM111" s="15"/>
      <c r="AN111" s="15"/>
      <c r="AO111" s="15"/>
      <c r="AP111" s="15"/>
      <c r="AQ111" s="15"/>
      <c r="AR111" s="15"/>
      <c r="AS111" s="15"/>
      <c r="AT111" s="15"/>
      <c r="AU111" s="15"/>
      <c r="AV111" s="15"/>
      <c r="AW111" s="15"/>
      <c r="AX111" s="15"/>
      <c r="AY111" s="15"/>
      <c r="AZ111" s="15"/>
      <c r="BA111" s="15"/>
      <c r="BB111" s="15"/>
      <c r="BC111" s="15"/>
      <c r="BD111" s="15"/>
      <c r="BE111" s="15"/>
      <c r="BF111" s="15"/>
      <c r="BG111" s="15"/>
      <c r="BH111" s="15"/>
      <c r="BI111" s="15"/>
      <c r="BJ111" s="15"/>
      <c r="BK111" s="15"/>
      <c r="BL111" s="15"/>
      <c r="BM111" s="15"/>
      <c r="BN111" s="15"/>
      <c r="BO111" s="15"/>
      <c r="BP111" s="15"/>
      <c r="BQ111" s="15"/>
      <c r="BR111" s="15"/>
      <c r="BS111" s="15"/>
      <c r="BT111" s="15"/>
      <c r="BU111" s="15"/>
      <c r="BV111" s="15"/>
      <c r="BW111" s="15"/>
      <c r="BX111" s="15"/>
      <c r="BY111" s="15"/>
      <c r="BZ111" s="15"/>
      <c r="CA111" s="15"/>
      <c r="CB111" s="15"/>
      <c r="CC111" s="15"/>
      <c r="CD111" s="15"/>
      <c r="CE111" s="15"/>
      <c r="CF111" s="15"/>
      <c r="CG111" s="15"/>
      <c r="CH111" s="15"/>
      <c r="CI111" s="15"/>
      <c r="CJ111" s="15"/>
      <c r="CK111" s="15"/>
      <c r="CL111" s="15"/>
      <c r="CM111" s="15"/>
      <c r="CN111" s="15"/>
      <c r="CO111" s="15"/>
      <c r="CP111" s="15"/>
      <c r="CQ111" s="15"/>
      <c r="CR111" s="15"/>
      <c r="CS111" s="15"/>
    </row>
    <row r="112" spans="1:97">
      <c r="A112" s="15" t="s">
        <v>1827</v>
      </c>
      <c r="B112" s="15">
        <v>180</v>
      </c>
      <c r="C112" s="15">
        <v>0</v>
      </c>
      <c r="D112" s="15">
        <v>0</v>
      </c>
      <c r="E112" s="15">
        <v>0</v>
      </c>
      <c r="F112" s="15">
        <v>35</v>
      </c>
      <c r="G112" s="15"/>
      <c r="H112" s="66">
        <f t="shared" si="12"/>
        <v>0</v>
      </c>
      <c r="I112" s="66">
        <f t="shared" si="13"/>
        <v>0</v>
      </c>
      <c r="J112" s="66">
        <f t="shared" si="14"/>
        <v>97.222222222222229</v>
      </c>
      <c r="K112" s="66">
        <f t="shared" si="15"/>
        <v>0</v>
      </c>
      <c r="L112" s="15"/>
      <c r="M112" s="15"/>
      <c r="N112" s="15"/>
      <c r="O112" s="15"/>
      <c r="P112" s="15"/>
      <c r="Q112" s="15"/>
      <c r="R112" s="15"/>
      <c r="S112" s="15"/>
      <c r="T112" s="15"/>
      <c r="U112" s="15"/>
      <c r="V112" s="15"/>
      <c r="W112" s="15"/>
      <c r="X112" s="15"/>
      <c r="Y112" s="15"/>
      <c r="Z112" s="15"/>
      <c r="AA112" s="15"/>
      <c r="AB112" s="15"/>
      <c r="AC112" s="15"/>
      <c r="AD112" s="15"/>
      <c r="AE112" s="15"/>
      <c r="AF112" s="15"/>
      <c r="AG112" s="15"/>
      <c r="AH112" s="15"/>
      <c r="AI112" s="15"/>
      <c r="AJ112" s="15"/>
      <c r="AK112" s="15"/>
      <c r="AL112" s="15"/>
      <c r="AM112" s="15"/>
      <c r="AN112" s="15"/>
      <c r="AO112" s="15"/>
      <c r="AP112" s="15"/>
      <c r="AQ112" s="15"/>
      <c r="AR112" s="15"/>
      <c r="AS112" s="15"/>
      <c r="AT112" s="15"/>
      <c r="AU112" s="15"/>
      <c r="AV112" s="15"/>
      <c r="AW112" s="15"/>
      <c r="AX112" s="15"/>
      <c r="AY112" s="15"/>
      <c r="AZ112" s="15"/>
      <c r="BA112" s="15"/>
      <c r="BB112" s="15"/>
      <c r="BC112" s="15"/>
      <c r="BD112" s="15"/>
      <c r="BE112" s="15"/>
      <c r="BF112" s="15"/>
      <c r="BG112" s="15"/>
      <c r="BH112" s="15"/>
      <c r="BI112" s="15"/>
      <c r="BJ112" s="15"/>
      <c r="BK112" s="15"/>
      <c r="BL112" s="15"/>
      <c r="BM112" s="15"/>
      <c r="BN112" s="15"/>
      <c r="BO112" s="15"/>
      <c r="BP112" s="15"/>
      <c r="BQ112" s="15"/>
      <c r="BR112" s="15"/>
      <c r="BS112" s="15"/>
      <c r="BT112" s="15"/>
      <c r="BU112" s="15"/>
      <c r="BV112" s="15"/>
      <c r="BW112" s="15"/>
      <c r="BX112" s="15"/>
      <c r="BY112" s="15"/>
      <c r="BZ112" s="15"/>
      <c r="CA112" s="15"/>
      <c r="CB112" s="15"/>
      <c r="CC112" s="15"/>
      <c r="CD112" s="15"/>
      <c r="CE112" s="15"/>
      <c r="CF112" s="15"/>
      <c r="CG112" s="15"/>
      <c r="CH112" s="15"/>
      <c r="CI112" s="15"/>
      <c r="CJ112" s="15"/>
      <c r="CK112" s="15"/>
      <c r="CL112" s="15"/>
      <c r="CM112" s="15"/>
      <c r="CN112" s="15"/>
      <c r="CO112" s="15"/>
      <c r="CP112" s="15"/>
      <c r="CQ112" s="15"/>
      <c r="CR112" s="15"/>
      <c r="CS112" s="15"/>
    </row>
    <row r="113" spans="1:97">
      <c r="A113" s="15" t="s">
        <v>1828</v>
      </c>
      <c r="B113" s="15">
        <v>230</v>
      </c>
      <c r="C113" s="15">
        <v>0</v>
      </c>
      <c r="D113" s="15">
        <v>0</v>
      </c>
      <c r="E113" s="15">
        <v>0</v>
      </c>
      <c r="F113" s="15">
        <v>45</v>
      </c>
      <c r="G113" s="15"/>
      <c r="H113" s="66">
        <f t="shared" si="12"/>
        <v>0</v>
      </c>
      <c r="I113" s="66">
        <f t="shared" si="13"/>
        <v>0</v>
      </c>
      <c r="J113" s="66">
        <f t="shared" si="14"/>
        <v>97.826086956521749</v>
      </c>
      <c r="K113" s="66">
        <f t="shared" si="15"/>
        <v>0</v>
      </c>
      <c r="L113" s="15"/>
      <c r="M113" s="15"/>
      <c r="N113" s="15"/>
      <c r="O113" s="15"/>
      <c r="P113" s="15"/>
      <c r="Q113" s="15"/>
      <c r="R113" s="15"/>
      <c r="S113" s="15"/>
      <c r="T113" s="15"/>
      <c r="U113" s="15"/>
      <c r="V113" s="15"/>
      <c r="W113" s="15"/>
      <c r="X113" s="15"/>
      <c r="Y113" s="15"/>
      <c r="Z113" s="15"/>
      <c r="AA113" s="15"/>
      <c r="AB113" s="15"/>
      <c r="AC113" s="15"/>
      <c r="AD113" s="15"/>
      <c r="AE113" s="15"/>
      <c r="AF113" s="15"/>
      <c r="AG113" s="15"/>
      <c r="AH113" s="15"/>
      <c r="AI113" s="15"/>
      <c r="AJ113" s="15"/>
      <c r="AK113" s="15"/>
      <c r="AL113" s="15"/>
      <c r="AM113" s="15"/>
      <c r="AN113" s="15"/>
      <c r="AO113" s="15"/>
      <c r="AP113" s="15"/>
      <c r="AQ113" s="15"/>
      <c r="AR113" s="15"/>
      <c r="AS113" s="15"/>
      <c r="AT113" s="15"/>
      <c r="AU113" s="15"/>
      <c r="AV113" s="15"/>
      <c r="AW113" s="15"/>
      <c r="AX113" s="15"/>
      <c r="AY113" s="15"/>
      <c r="AZ113" s="15"/>
      <c r="BA113" s="15"/>
      <c r="BB113" s="15"/>
      <c r="BC113" s="15"/>
      <c r="BD113" s="15"/>
      <c r="BE113" s="15"/>
      <c r="BF113" s="15"/>
      <c r="BG113" s="15"/>
      <c r="BH113" s="15"/>
      <c r="BI113" s="15"/>
      <c r="BJ113" s="15"/>
      <c r="BK113" s="15"/>
      <c r="BL113" s="15"/>
      <c r="BM113" s="15"/>
      <c r="BN113" s="15"/>
      <c r="BO113" s="15"/>
      <c r="BP113" s="15"/>
      <c r="BQ113" s="15"/>
      <c r="BR113" s="15"/>
      <c r="BS113" s="15"/>
      <c r="BT113" s="15"/>
      <c r="BU113" s="15"/>
      <c r="BV113" s="15"/>
      <c r="BW113" s="15"/>
      <c r="BX113" s="15"/>
      <c r="BY113" s="15"/>
      <c r="BZ113" s="15"/>
      <c r="CA113" s="15"/>
      <c r="CB113" s="15"/>
      <c r="CC113" s="15"/>
      <c r="CD113" s="15"/>
      <c r="CE113" s="15"/>
      <c r="CF113" s="15"/>
      <c r="CG113" s="15"/>
      <c r="CH113" s="15"/>
      <c r="CI113" s="15"/>
      <c r="CJ113" s="15"/>
      <c r="CK113" s="15"/>
      <c r="CL113" s="15"/>
      <c r="CM113" s="15"/>
      <c r="CN113" s="15"/>
      <c r="CO113" s="15"/>
      <c r="CP113" s="15"/>
      <c r="CQ113" s="15"/>
      <c r="CR113" s="15"/>
      <c r="CS113" s="15"/>
    </row>
    <row r="114" spans="1:97">
      <c r="A114" s="15" t="s">
        <v>1829</v>
      </c>
      <c r="B114" s="15">
        <v>350</v>
      </c>
      <c r="C114" s="15">
        <v>0</v>
      </c>
      <c r="D114" s="15">
        <v>0</v>
      </c>
      <c r="E114" s="15">
        <v>0</v>
      </c>
      <c r="F114" s="15">
        <v>70</v>
      </c>
      <c r="G114" s="15"/>
      <c r="H114" s="66">
        <f t="shared" si="12"/>
        <v>0</v>
      </c>
      <c r="I114" s="66">
        <f t="shared" si="13"/>
        <v>0</v>
      </c>
      <c r="J114" s="66">
        <f t="shared" si="14"/>
        <v>100</v>
      </c>
      <c r="K114" s="66">
        <f t="shared" si="15"/>
        <v>0</v>
      </c>
      <c r="L114" s="15"/>
      <c r="M114" s="15"/>
      <c r="N114" s="15"/>
      <c r="O114" s="15"/>
      <c r="P114" s="15"/>
      <c r="Q114" s="15"/>
      <c r="R114" s="15"/>
      <c r="S114" s="15"/>
      <c r="T114" s="15"/>
      <c r="U114" s="15"/>
      <c r="V114" s="15"/>
      <c r="W114" s="15"/>
      <c r="X114" s="15"/>
      <c r="Y114" s="15"/>
      <c r="Z114" s="15"/>
      <c r="AA114" s="15"/>
      <c r="AB114" s="15"/>
      <c r="AC114" s="15"/>
      <c r="AD114" s="15"/>
      <c r="AE114" s="15"/>
      <c r="AF114" s="15"/>
      <c r="AG114" s="15"/>
      <c r="AH114" s="15"/>
      <c r="AI114" s="15"/>
      <c r="AJ114" s="15"/>
      <c r="AK114" s="15"/>
      <c r="AL114" s="15"/>
      <c r="AM114" s="15"/>
      <c r="AN114" s="15"/>
      <c r="AO114" s="15"/>
      <c r="AP114" s="15"/>
      <c r="AQ114" s="15"/>
      <c r="AR114" s="15"/>
      <c r="AS114" s="15"/>
      <c r="AT114" s="15"/>
      <c r="AU114" s="15"/>
      <c r="AV114" s="15"/>
      <c r="AW114" s="15"/>
      <c r="AX114" s="15"/>
      <c r="AY114" s="15"/>
      <c r="AZ114" s="15"/>
      <c r="BA114" s="15"/>
      <c r="BB114" s="15"/>
      <c r="BC114" s="15"/>
      <c r="BD114" s="15"/>
      <c r="BE114" s="15"/>
      <c r="BF114" s="15"/>
      <c r="BG114" s="15"/>
      <c r="BH114" s="15"/>
      <c r="BI114" s="15"/>
      <c r="BJ114" s="15"/>
      <c r="BK114" s="15"/>
      <c r="BL114" s="15"/>
      <c r="BM114" s="15"/>
      <c r="BN114" s="15"/>
      <c r="BO114" s="15"/>
      <c r="BP114" s="15"/>
      <c r="BQ114" s="15"/>
      <c r="BR114" s="15"/>
      <c r="BS114" s="15"/>
      <c r="BT114" s="15"/>
      <c r="BU114" s="15"/>
      <c r="BV114" s="15"/>
      <c r="BW114" s="15"/>
      <c r="BX114" s="15"/>
      <c r="BY114" s="15"/>
      <c r="BZ114" s="15"/>
      <c r="CA114" s="15"/>
      <c r="CB114" s="15"/>
      <c r="CC114" s="15"/>
      <c r="CD114" s="15"/>
      <c r="CE114" s="15"/>
      <c r="CF114" s="15"/>
      <c r="CG114" s="15"/>
      <c r="CH114" s="15"/>
      <c r="CI114" s="15"/>
      <c r="CJ114" s="15"/>
      <c r="CK114" s="15"/>
      <c r="CL114" s="15"/>
      <c r="CM114" s="15"/>
      <c r="CN114" s="15"/>
      <c r="CO114" s="15"/>
      <c r="CP114" s="15"/>
      <c r="CQ114" s="15"/>
      <c r="CR114" s="15"/>
      <c r="CS114" s="15"/>
    </row>
    <row r="115" spans="1:97">
      <c r="A115" s="15" t="s">
        <v>1830</v>
      </c>
      <c r="B115" s="15">
        <v>780</v>
      </c>
      <c r="C115" s="15">
        <v>0</v>
      </c>
      <c r="D115" s="15">
        <v>0</v>
      </c>
      <c r="E115" s="15">
        <v>0</v>
      </c>
      <c r="F115" s="15">
        <v>155</v>
      </c>
      <c r="G115" s="15"/>
      <c r="H115" s="66">
        <f t="shared" si="12"/>
        <v>0</v>
      </c>
      <c r="I115" s="66">
        <f t="shared" si="13"/>
        <v>0</v>
      </c>
      <c r="J115" s="66">
        <f t="shared" si="14"/>
        <v>99.358974358974351</v>
      </c>
      <c r="K115" s="66">
        <f t="shared" si="15"/>
        <v>0</v>
      </c>
      <c r="L115" s="15"/>
      <c r="M115" s="15"/>
      <c r="N115" s="15"/>
      <c r="O115" s="15"/>
      <c r="P115" s="15"/>
      <c r="Q115" s="15"/>
      <c r="R115" s="15"/>
      <c r="S115" s="15"/>
      <c r="T115" s="15"/>
      <c r="U115" s="15"/>
      <c r="V115" s="15"/>
      <c r="W115" s="15"/>
      <c r="X115" s="15"/>
      <c r="Y115" s="15"/>
      <c r="Z115" s="15"/>
      <c r="AA115" s="15"/>
      <c r="AB115" s="15"/>
      <c r="AC115" s="15"/>
      <c r="AD115" s="15"/>
      <c r="AE115" s="15"/>
      <c r="AF115" s="15"/>
      <c r="AG115" s="15"/>
      <c r="AH115" s="15"/>
      <c r="AI115" s="15"/>
      <c r="AJ115" s="15"/>
      <c r="AK115" s="15"/>
      <c r="AL115" s="15"/>
      <c r="AM115" s="15"/>
      <c r="AN115" s="15"/>
      <c r="AO115" s="15"/>
      <c r="AP115" s="15"/>
      <c r="AQ115" s="15"/>
      <c r="AR115" s="15"/>
      <c r="AS115" s="15"/>
      <c r="AT115" s="15"/>
      <c r="AU115" s="15"/>
      <c r="AV115" s="15"/>
      <c r="AW115" s="15"/>
      <c r="AX115" s="15"/>
      <c r="AY115" s="15"/>
      <c r="AZ115" s="15"/>
      <c r="BA115" s="15"/>
      <c r="BB115" s="15"/>
      <c r="BC115" s="15"/>
      <c r="BD115" s="15"/>
      <c r="BE115" s="15"/>
      <c r="BF115" s="15"/>
      <c r="BG115" s="15"/>
      <c r="BH115" s="15"/>
      <c r="BI115" s="15"/>
      <c r="BJ115" s="15"/>
      <c r="BK115" s="15"/>
      <c r="BL115" s="15"/>
      <c r="BM115" s="15"/>
      <c r="BN115" s="15"/>
      <c r="BO115" s="15"/>
      <c r="BP115" s="15"/>
      <c r="BQ115" s="15"/>
      <c r="BR115" s="15"/>
      <c r="BS115" s="15"/>
      <c r="BT115" s="15"/>
      <c r="BU115" s="15"/>
      <c r="BV115" s="15"/>
      <c r="BW115" s="15"/>
      <c r="BX115" s="15"/>
      <c r="BY115" s="15"/>
      <c r="BZ115" s="15"/>
      <c r="CA115" s="15"/>
      <c r="CB115" s="15"/>
      <c r="CC115" s="15"/>
      <c r="CD115" s="15"/>
      <c r="CE115" s="15"/>
      <c r="CF115" s="15"/>
      <c r="CG115" s="15"/>
      <c r="CH115" s="15"/>
      <c r="CI115" s="15"/>
      <c r="CJ115" s="15"/>
      <c r="CK115" s="15"/>
      <c r="CL115" s="15"/>
      <c r="CM115" s="15"/>
      <c r="CN115" s="15"/>
      <c r="CO115" s="15"/>
      <c r="CP115" s="15"/>
      <c r="CQ115" s="15"/>
      <c r="CR115" s="15"/>
      <c r="CS115" s="15"/>
    </row>
    <row r="116" spans="1:97">
      <c r="A116" s="15" t="s">
        <v>1831</v>
      </c>
      <c r="B116" s="15">
        <v>0</v>
      </c>
      <c r="C116" s="15">
        <v>0</v>
      </c>
      <c r="D116" s="15">
        <v>0</v>
      </c>
      <c r="E116" s="15">
        <v>0</v>
      </c>
      <c r="F116" s="15">
        <v>45</v>
      </c>
      <c r="G116" s="15"/>
      <c r="H116" s="66" t="e">
        <f t="shared" si="12"/>
        <v>#DIV/0!</v>
      </c>
      <c r="I116" s="66" t="e">
        <f t="shared" si="13"/>
        <v>#DIV/0!</v>
      </c>
      <c r="J116" s="66" t="e">
        <f t="shared" si="14"/>
        <v>#DIV/0!</v>
      </c>
      <c r="K116" s="66" t="e">
        <f t="shared" si="15"/>
        <v>#DIV/0!</v>
      </c>
      <c r="L116" s="15"/>
      <c r="M116" s="15"/>
      <c r="N116" s="15"/>
      <c r="O116" s="15"/>
      <c r="P116" s="15"/>
      <c r="Q116" s="15"/>
      <c r="R116" s="15"/>
      <c r="S116" s="15"/>
      <c r="T116" s="15"/>
      <c r="U116" s="15"/>
      <c r="V116" s="15"/>
      <c r="W116" s="15"/>
      <c r="X116" s="15"/>
      <c r="Y116" s="15"/>
      <c r="Z116" s="15"/>
      <c r="AA116" s="15"/>
      <c r="AB116" s="15"/>
      <c r="AC116" s="15"/>
      <c r="AD116" s="15"/>
      <c r="AE116" s="15"/>
      <c r="AF116" s="15"/>
      <c r="AG116" s="15"/>
      <c r="AH116" s="15"/>
      <c r="AI116" s="15"/>
      <c r="AJ116" s="15"/>
      <c r="AK116" s="15"/>
      <c r="AL116" s="15"/>
      <c r="AM116" s="15"/>
      <c r="AN116" s="15"/>
      <c r="AO116" s="15"/>
      <c r="AP116" s="15"/>
      <c r="AQ116" s="15"/>
      <c r="AR116" s="15"/>
      <c r="AS116" s="15"/>
      <c r="AT116" s="15"/>
      <c r="AU116" s="15"/>
      <c r="AV116" s="15"/>
      <c r="AW116" s="15"/>
      <c r="AX116" s="15"/>
      <c r="AY116" s="15"/>
      <c r="AZ116" s="15"/>
      <c r="BA116" s="15"/>
      <c r="BB116" s="15"/>
      <c r="BC116" s="15"/>
      <c r="BD116" s="15"/>
      <c r="BE116" s="15"/>
      <c r="BF116" s="15"/>
      <c r="BG116" s="15"/>
      <c r="BH116" s="15"/>
      <c r="BI116" s="15"/>
      <c r="BJ116" s="15"/>
      <c r="BK116" s="15"/>
      <c r="BL116" s="15"/>
      <c r="BM116" s="15"/>
      <c r="BN116" s="15"/>
      <c r="BO116" s="15"/>
      <c r="BP116" s="15"/>
      <c r="BQ116" s="15"/>
      <c r="BR116" s="15"/>
      <c r="BS116" s="15"/>
      <c r="BT116" s="15"/>
      <c r="BU116" s="15"/>
      <c r="BV116" s="15"/>
      <c r="BW116" s="15"/>
      <c r="BX116" s="15"/>
      <c r="BY116" s="15"/>
      <c r="BZ116" s="15"/>
      <c r="CA116" s="15"/>
      <c r="CB116" s="15"/>
      <c r="CC116" s="15"/>
      <c r="CD116" s="15"/>
      <c r="CE116" s="15"/>
      <c r="CF116" s="15"/>
      <c r="CG116" s="15"/>
      <c r="CH116" s="15"/>
      <c r="CI116" s="15"/>
      <c r="CJ116" s="15"/>
      <c r="CK116" s="15"/>
      <c r="CL116" s="15"/>
      <c r="CM116" s="15"/>
      <c r="CN116" s="15"/>
      <c r="CO116" s="15"/>
      <c r="CP116" s="15"/>
      <c r="CQ116" s="15"/>
      <c r="CR116" s="15"/>
      <c r="CS116" s="15"/>
    </row>
    <row r="117" spans="1:97">
      <c r="A117" s="15" t="s">
        <v>1832</v>
      </c>
      <c r="B117" s="15">
        <v>0</v>
      </c>
      <c r="C117" s="15">
        <v>0</v>
      </c>
      <c r="D117" s="15">
        <v>0</v>
      </c>
      <c r="E117" s="15">
        <v>0</v>
      </c>
      <c r="F117" s="15">
        <v>55</v>
      </c>
      <c r="G117" s="15"/>
      <c r="H117" s="66" t="e">
        <f t="shared" si="12"/>
        <v>#DIV/0!</v>
      </c>
      <c r="I117" s="66" t="e">
        <f t="shared" si="13"/>
        <v>#DIV/0!</v>
      </c>
      <c r="J117" s="66" t="e">
        <f t="shared" si="14"/>
        <v>#DIV/0!</v>
      </c>
      <c r="K117" s="66" t="e">
        <f t="shared" si="15"/>
        <v>#DIV/0!</v>
      </c>
      <c r="L117" s="15"/>
      <c r="M117" s="15"/>
      <c r="N117" s="15"/>
      <c r="O117" s="15"/>
      <c r="P117" s="15"/>
      <c r="Q117" s="15"/>
      <c r="R117" s="15"/>
      <c r="S117" s="15"/>
      <c r="T117" s="15"/>
      <c r="U117" s="15"/>
      <c r="V117" s="15"/>
      <c r="W117" s="15"/>
      <c r="X117" s="15"/>
      <c r="Y117" s="15"/>
      <c r="Z117" s="15"/>
      <c r="AA117" s="15"/>
      <c r="AB117" s="15"/>
      <c r="AC117" s="15"/>
      <c r="AD117" s="15"/>
      <c r="AE117" s="15"/>
      <c r="AF117" s="15"/>
      <c r="AG117" s="15"/>
      <c r="AH117" s="15"/>
      <c r="AI117" s="15"/>
      <c r="AJ117" s="15"/>
      <c r="AK117" s="15"/>
      <c r="AL117" s="15"/>
      <c r="AM117" s="15"/>
      <c r="AN117" s="15"/>
      <c r="AO117" s="15"/>
      <c r="AP117" s="15"/>
      <c r="AQ117" s="15"/>
      <c r="AR117" s="15"/>
      <c r="AS117" s="15"/>
      <c r="AT117" s="15"/>
      <c r="AU117" s="15"/>
      <c r="AV117" s="15"/>
      <c r="AW117" s="15"/>
      <c r="AX117" s="15"/>
      <c r="AY117" s="15"/>
      <c r="AZ117" s="15"/>
      <c r="BA117" s="15"/>
      <c r="BB117" s="15"/>
      <c r="BC117" s="15"/>
      <c r="BD117" s="15"/>
      <c r="BE117" s="15"/>
      <c r="BF117" s="15"/>
      <c r="BG117" s="15"/>
      <c r="BH117" s="15"/>
      <c r="BI117" s="15"/>
      <c r="BJ117" s="15"/>
      <c r="BK117" s="15"/>
      <c r="BL117" s="15"/>
      <c r="BM117" s="15"/>
      <c r="BN117" s="15"/>
      <c r="BO117" s="15"/>
      <c r="BP117" s="15"/>
      <c r="BQ117" s="15"/>
      <c r="BR117" s="15"/>
      <c r="BS117" s="15"/>
      <c r="BT117" s="15"/>
      <c r="BU117" s="15"/>
      <c r="BV117" s="15"/>
      <c r="BW117" s="15"/>
      <c r="BX117" s="15"/>
      <c r="BY117" s="15"/>
      <c r="BZ117" s="15"/>
      <c r="CA117" s="15"/>
      <c r="CB117" s="15"/>
      <c r="CC117" s="15"/>
      <c r="CD117" s="15"/>
      <c r="CE117" s="15"/>
      <c r="CF117" s="15"/>
      <c r="CG117" s="15"/>
      <c r="CH117" s="15"/>
      <c r="CI117" s="15"/>
      <c r="CJ117" s="15"/>
      <c r="CK117" s="15"/>
      <c r="CL117" s="15"/>
      <c r="CM117" s="15"/>
      <c r="CN117" s="15"/>
      <c r="CO117" s="15"/>
      <c r="CP117" s="15"/>
      <c r="CQ117" s="15"/>
      <c r="CR117" s="15"/>
      <c r="CS117" s="15"/>
    </row>
    <row r="118" spans="1:97">
      <c r="A118" s="15" t="s">
        <v>1833</v>
      </c>
      <c r="B118" s="15">
        <v>0</v>
      </c>
      <c r="C118" s="15">
        <v>0</v>
      </c>
      <c r="D118" s="15">
        <v>0</v>
      </c>
      <c r="E118" s="15">
        <v>0</v>
      </c>
      <c r="F118" s="15">
        <v>90</v>
      </c>
      <c r="G118" s="15"/>
      <c r="H118" s="66" t="e">
        <f t="shared" si="12"/>
        <v>#DIV/0!</v>
      </c>
      <c r="I118" s="66" t="e">
        <f t="shared" si="13"/>
        <v>#DIV/0!</v>
      </c>
      <c r="J118" s="66" t="e">
        <f t="shared" si="14"/>
        <v>#DIV/0!</v>
      </c>
      <c r="K118" s="66" t="e">
        <f t="shared" si="15"/>
        <v>#DIV/0!</v>
      </c>
      <c r="L118" s="15"/>
      <c r="M118" s="15"/>
      <c r="N118" s="15"/>
      <c r="O118" s="15"/>
      <c r="P118" s="15"/>
      <c r="Q118" s="15"/>
      <c r="R118" s="15"/>
      <c r="S118" s="15"/>
      <c r="T118" s="15"/>
      <c r="U118" s="15"/>
      <c r="V118" s="15"/>
      <c r="W118" s="15"/>
      <c r="X118" s="15"/>
      <c r="Y118" s="15"/>
      <c r="Z118" s="15"/>
      <c r="AA118" s="15"/>
      <c r="AB118" s="15"/>
      <c r="AC118" s="15"/>
      <c r="AD118" s="15"/>
      <c r="AE118" s="15"/>
      <c r="AF118" s="15"/>
      <c r="AG118" s="15"/>
      <c r="AH118" s="15"/>
      <c r="AI118" s="15"/>
      <c r="AJ118" s="15"/>
      <c r="AK118" s="15"/>
      <c r="AL118" s="15"/>
      <c r="AM118" s="15"/>
      <c r="AN118" s="15"/>
      <c r="AO118" s="15"/>
      <c r="AP118" s="15"/>
      <c r="AQ118" s="15"/>
      <c r="AR118" s="15"/>
      <c r="AS118" s="15"/>
      <c r="AT118" s="15"/>
      <c r="AU118" s="15"/>
      <c r="AV118" s="15"/>
      <c r="AW118" s="15"/>
      <c r="AX118" s="15"/>
      <c r="AY118" s="15"/>
      <c r="AZ118" s="15"/>
      <c r="BA118" s="15"/>
      <c r="BB118" s="15"/>
      <c r="BC118" s="15"/>
      <c r="BD118" s="15"/>
      <c r="BE118" s="15"/>
      <c r="BF118" s="15"/>
      <c r="BG118" s="15"/>
      <c r="BH118" s="15"/>
      <c r="BI118" s="15"/>
      <c r="BJ118" s="15"/>
      <c r="BK118" s="15"/>
      <c r="BL118" s="15"/>
      <c r="BM118" s="15"/>
      <c r="BN118" s="15"/>
      <c r="BO118" s="15"/>
      <c r="BP118" s="15"/>
      <c r="BQ118" s="15"/>
      <c r="BR118" s="15"/>
      <c r="BS118" s="15"/>
      <c r="BT118" s="15"/>
      <c r="BU118" s="15"/>
      <c r="BV118" s="15"/>
      <c r="BW118" s="15"/>
      <c r="BX118" s="15"/>
      <c r="BY118" s="15"/>
      <c r="BZ118" s="15"/>
      <c r="CA118" s="15"/>
      <c r="CB118" s="15"/>
      <c r="CC118" s="15"/>
      <c r="CD118" s="15"/>
      <c r="CE118" s="15"/>
      <c r="CF118" s="15"/>
      <c r="CG118" s="15"/>
      <c r="CH118" s="15"/>
      <c r="CI118" s="15"/>
      <c r="CJ118" s="15"/>
      <c r="CK118" s="15"/>
      <c r="CL118" s="15"/>
      <c r="CM118" s="15"/>
      <c r="CN118" s="15"/>
      <c r="CO118" s="15"/>
      <c r="CP118" s="15"/>
      <c r="CQ118" s="15"/>
      <c r="CR118" s="15"/>
      <c r="CS118" s="15"/>
    </row>
    <row r="119" spans="1:97">
      <c r="A119" s="15" t="s">
        <v>1834</v>
      </c>
      <c r="B119" s="15">
        <v>0</v>
      </c>
      <c r="C119" s="15">
        <v>0</v>
      </c>
      <c r="D119" s="15">
        <v>0</v>
      </c>
      <c r="E119" s="15">
        <v>0</v>
      </c>
      <c r="F119" s="15">
        <v>195</v>
      </c>
      <c r="G119" s="15"/>
      <c r="H119" s="66" t="e">
        <f t="shared" si="12"/>
        <v>#DIV/0!</v>
      </c>
      <c r="I119" s="66" t="e">
        <f t="shared" si="13"/>
        <v>#DIV/0!</v>
      </c>
      <c r="J119" s="66" t="e">
        <f t="shared" si="14"/>
        <v>#DIV/0!</v>
      </c>
      <c r="K119" s="66" t="e">
        <f t="shared" si="15"/>
        <v>#DIV/0!</v>
      </c>
      <c r="L119" s="15"/>
      <c r="M119" s="15"/>
      <c r="N119" s="15"/>
      <c r="O119" s="15"/>
      <c r="P119" s="15"/>
      <c r="Q119" s="15"/>
      <c r="R119" s="15"/>
      <c r="S119" s="15"/>
      <c r="T119" s="15"/>
      <c r="U119" s="15"/>
      <c r="V119" s="15"/>
      <c r="W119" s="15"/>
      <c r="X119" s="15"/>
      <c r="Y119" s="15"/>
      <c r="Z119" s="15"/>
      <c r="AA119" s="15"/>
      <c r="AB119" s="15"/>
      <c r="AC119" s="15"/>
      <c r="AD119" s="15"/>
      <c r="AE119" s="15"/>
      <c r="AF119" s="15"/>
      <c r="AG119" s="15"/>
      <c r="AH119" s="15"/>
      <c r="AI119" s="15"/>
      <c r="AJ119" s="15"/>
      <c r="AK119" s="15"/>
      <c r="AL119" s="15"/>
      <c r="AM119" s="15"/>
      <c r="AN119" s="15"/>
      <c r="AO119" s="15"/>
      <c r="AP119" s="15"/>
      <c r="AQ119" s="15"/>
      <c r="AR119" s="15"/>
      <c r="AS119" s="15"/>
      <c r="AT119" s="15"/>
      <c r="AU119" s="15"/>
      <c r="AV119" s="15"/>
      <c r="AW119" s="15"/>
      <c r="AX119" s="15"/>
      <c r="AY119" s="15"/>
      <c r="AZ119" s="15"/>
      <c r="BA119" s="15"/>
      <c r="BB119" s="15"/>
      <c r="BC119" s="15"/>
      <c r="BD119" s="15"/>
      <c r="BE119" s="15"/>
      <c r="BF119" s="15"/>
      <c r="BG119" s="15"/>
      <c r="BH119" s="15"/>
      <c r="BI119" s="15"/>
      <c r="BJ119" s="15"/>
      <c r="BK119" s="15"/>
      <c r="BL119" s="15"/>
      <c r="BM119" s="15"/>
      <c r="BN119" s="15"/>
      <c r="BO119" s="15"/>
      <c r="BP119" s="15"/>
      <c r="BQ119" s="15"/>
      <c r="BR119" s="15"/>
      <c r="BS119" s="15"/>
      <c r="BT119" s="15"/>
      <c r="BU119" s="15"/>
      <c r="BV119" s="15"/>
      <c r="BW119" s="15"/>
      <c r="BX119" s="15"/>
      <c r="BY119" s="15"/>
      <c r="BZ119" s="15"/>
      <c r="CA119" s="15"/>
      <c r="CB119" s="15"/>
      <c r="CC119" s="15"/>
      <c r="CD119" s="15"/>
      <c r="CE119" s="15"/>
      <c r="CF119" s="15"/>
      <c r="CG119" s="15"/>
      <c r="CH119" s="15"/>
      <c r="CI119" s="15"/>
      <c r="CJ119" s="15"/>
      <c r="CK119" s="15"/>
      <c r="CL119" s="15"/>
      <c r="CM119" s="15"/>
      <c r="CN119" s="15"/>
      <c r="CO119" s="15"/>
      <c r="CP119" s="15"/>
      <c r="CQ119" s="15"/>
      <c r="CR119" s="15"/>
      <c r="CS119" s="15"/>
    </row>
    <row r="120" spans="1:97">
      <c r="A120" s="15" t="s">
        <v>1835</v>
      </c>
      <c r="B120" s="15">
        <v>0</v>
      </c>
      <c r="C120" s="15">
        <v>0</v>
      </c>
      <c r="D120" s="15">
        <v>0</v>
      </c>
      <c r="E120" s="15">
        <v>0</v>
      </c>
      <c r="F120" s="15">
        <v>45</v>
      </c>
      <c r="G120" s="15"/>
      <c r="H120" s="66" t="e">
        <f t="shared" si="12"/>
        <v>#DIV/0!</v>
      </c>
      <c r="I120" s="66" t="e">
        <f t="shared" si="13"/>
        <v>#DIV/0!</v>
      </c>
      <c r="J120" s="66" t="e">
        <f t="shared" si="14"/>
        <v>#DIV/0!</v>
      </c>
      <c r="K120" s="66" t="e">
        <f t="shared" si="15"/>
        <v>#DIV/0!</v>
      </c>
      <c r="L120" s="15"/>
      <c r="M120" s="15"/>
      <c r="N120" s="15"/>
      <c r="O120" s="15"/>
      <c r="P120" s="15"/>
      <c r="Q120" s="15"/>
      <c r="R120" s="15"/>
      <c r="S120" s="15"/>
      <c r="T120" s="15"/>
      <c r="U120" s="15"/>
      <c r="V120" s="15"/>
      <c r="W120" s="15"/>
      <c r="X120" s="15"/>
      <c r="Y120" s="15"/>
      <c r="Z120" s="15"/>
      <c r="AA120" s="15"/>
      <c r="AB120" s="15"/>
      <c r="AC120" s="15"/>
      <c r="AD120" s="15"/>
      <c r="AE120" s="15"/>
      <c r="AF120" s="15"/>
      <c r="AG120" s="15"/>
      <c r="AH120" s="15"/>
      <c r="AI120" s="15"/>
      <c r="AJ120" s="15"/>
      <c r="AK120" s="15"/>
      <c r="AL120" s="15"/>
      <c r="AM120" s="15"/>
      <c r="AN120" s="15"/>
      <c r="AO120" s="15"/>
      <c r="AP120" s="15"/>
      <c r="AQ120" s="15"/>
      <c r="AR120" s="15"/>
      <c r="AS120" s="15"/>
      <c r="AT120" s="15"/>
      <c r="AU120" s="15"/>
      <c r="AV120" s="15"/>
      <c r="AW120" s="15"/>
      <c r="AX120" s="15"/>
      <c r="AY120" s="15"/>
      <c r="AZ120" s="15"/>
      <c r="BA120" s="15"/>
      <c r="BB120" s="15"/>
      <c r="BC120" s="15"/>
      <c r="BD120" s="15"/>
      <c r="BE120" s="15"/>
      <c r="BF120" s="15"/>
      <c r="BG120" s="15"/>
      <c r="BH120" s="15"/>
      <c r="BI120" s="15"/>
      <c r="BJ120" s="15"/>
      <c r="BK120" s="15"/>
      <c r="BL120" s="15"/>
      <c r="BM120" s="15"/>
      <c r="BN120" s="15"/>
      <c r="BO120" s="15"/>
      <c r="BP120" s="15"/>
      <c r="BQ120" s="15"/>
      <c r="BR120" s="15"/>
      <c r="BS120" s="15"/>
      <c r="BT120" s="15"/>
      <c r="BU120" s="15"/>
      <c r="BV120" s="15"/>
      <c r="BW120" s="15"/>
      <c r="BX120" s="15"/>
      <c r="BY120" s="15"/>
      <c r="BZ120" s="15"/>
      <c r="CA120" s="15"/>
      <c r="CB120" s="15"/>
      <c r="CC120" s="15"/>
      <c r="CD120" s="15"/>
      <c r="CE120" s="15"/>
      <c r="CF120" s="15"/>
      <c r="CG120" s="15"/>
      <c r="CH120" s="15"/>
      <c r="CI120" s="15"/>
      <c r="CJ120" s="15"/>
      <c r="CK120" s="15"/>
      <c r="CL120" s="15"/>
      <c r="CM120" s="15"/>
      <c r="CN120" s="15"/>
      <c r="CO120" s="15"/>
      <c r="CP120" s="15"/>
      <c r="CQ120" s="15"/>
      <c r="CR120" s="15"/>
      <c r="CS120" s="15"/>
    </row>
    <row r="121" spans="1:97">
      <c r="A121" s="15" t="s">
        <v>1836</v>
      </c>
      <c r="B121" s="15">
        <v>0</v>
      </c>
      <c r="C121" s="15">
        <v>0</v>
      </c>
      <c r="D121" s="15">
        <v>0</v>
      </c>
      <c r="E121" s="15">
        <v>0</v>
      </c>
      <c r="F121" s="15">
        <v>55</v>
      </c>
      <c r="G121" s="15"/>
      <c r="H121" s="66" t="e">
        <f t="shared" si="12"/>
        <v>#DIV/0!</v>
      </c>
      <c r="I121" s="66" t="e">
        <f t="shared" si="13"/>
        <v>#DIV/0!</v>
      </c>
      <c r="J121" s="66" t="e">
        <f t="shared" si="14"/>
        <v>#DIV/0!</v>
      </c>
      <c r="K121" s="66" t="e">
        <f t="shared" si="15"/>
        <v>#DIV/0!</v>
      </c>
      <c r="L121" s="15"/>
      <c r="M121" s="15"/>
      <c r="N121" s="15"/>
      <c r="O121" s="15"/>
      <c r="P121" s="15"/>
      <c r="Q121" s="15"/>
      <c r="R121" s="15"/>
      <c r="S121" s="15"/>
      <c r="T121" s="15"/>
      <c r="U121" s="15"/>
      <c r="V121" s="15"/>
      <c r="W121" s="15"/>
      <c r="X121" s="15"/>
      <c r="Y121" s="15"/>
      <c r="Z121" s="15"/>
      <c r="AA121" s="15"/>
      <c r="AB121" s="15"/>
      <c r="AC121" s="15"/>
      <c r="AD121" s="15"/>
      <c r="AE121" s="15"/>
      <c r="AF121" s="15"/>
      <c r="AG121" s="15"/>
      <c r="AH121" s="15"/>
      <c r="AI121" s="15"/>
      <c r="AJ121" s="15"/>
      <c r="AK121" s="15"/>
      <c r="AL121" s="15"/>
      <c r="AM121" s="15"/>
      <c r="AN121" s="15"/>
      <c r="AO121" s="15"/>
      <c r="AP121" s="15"/>
      <c r="AQ121" s="15"/>
      <c r="AR121" s="15"/>
      <c r="AS121" s="15"/>
      <c r="AT121" s="15"/>
      <c r="AU121" s="15"/>
      <c r="AV121" s="15"/>
      <c r="AW121" s="15"/>
      <c r="AX121" s="15"/>
      <c r="AY121" s="15"/>
      <c r="AZ121" s="15"/>
      <c r="BA121" s="15"/>
      <c r="BB121" s="15"/>
      <c r="BC121" s="15"/>
      <c r="BD121" s="15"/>
      <c r="BE121" s="15"/>
      <c r="BF121" s="15"/>
      <c r="BG121" s="15"/>
      <c r="BH121" s="15"/>
      <c r="BI121" s="15"/>
      <c r="BJ121" s="15"/>
      <c r="BK121" s="15"/>
      <c r="BL121" s="15"/>
      <c r="BM121" s="15"/>
      <c r="BN121" s="15"/>
      <c r="BO121" s="15"/>
      <c r="BP121" s="15"/>
      <c r="BQ121" s="15"/>
      <c r="BR121" s="15"/>
      <c r="BS121" s="15"/>
      <c r="BT121" s="15"/>
      <c r="BU121" s="15"/>
      <c r="BV121" s="15"/>
      <c r="BW121" s="15"/>
      <c r="BX121" s="15"/>
      <c r="BY121" s="15"/>
      <c r="BZ121" s="15"/>
      <c r="CA121" s="15"/>
      <c r="CB121" s="15"/>
      <c r="CC121" s="15"/>
      <c r="CD121" s="15"/>
      <c r="CE121" s="15"/>
      <c r="CF121" s="15"/>
      <c r="CG121" s="15"/>
      <c r="CH121" s="15"/>
      <c r="CI121" s="15"/>
      <c r="CJ121" s="15"/>
      <c r="CK121" s="15"/>
      <c r="CL121" s="15"/>
      <c r="CM121" s="15"/>
      <c r="CN121" s="15"/>
      <c r="CO121" s="15"/>
      <c r="CP121" s="15"/>
      <c r="CQ121" s="15"/>
      <c r="CR121" s="15"/>
      <c r="CS121" s="15"/>
    </row>
    <row r="122" spans="1:97">
      <c r="A122" s="15" t="s">
        <v>1837</v>
      </c>
      <c r="B122" s="15">
        <v>0</v>
      </c>
      <c r="C122" s="15">
        <v>0</v>
      </c>
      <c r="D122" s="15">
        <v>0</v>
      </c>
      <c r="E122" s="15">
        <v>0</v>
      </c>
      <c r="F122" s="15">
        <v>90</v>
      </c>
      <c r="G122" s="15"/>
      <c r="H122" s="66" t="e">
        <f t="shared" si="12"/>
        <v>#DIV/0!</v>
      </c>
      <c r="I122" s="66" t="e">
        <f t="shared" si="13"/>
        <v>#DIV/0!</v>
      </c>
      <c r="J122" s="66" t="e">
        <f t="shared" si="14"/>
        <v>#DIV/0!</v>
      </c>
      <c r="K122" s="66" t="e">
        <f t="shared" si="15"/>
        <v>#DIV/0!</v>
      </c>
      <c r="L122" s="15"/>
      <c r="M122" s="15"/>
      <c r="N122" s="15"/>
      <c r="O122" s="15"/>
      <c r="P122" s="15"/>
      <c r="Q122" s="15"/>
      <c r="R122" s="15"/>
      <c r="S122" s="15"/>
      <c r="T122" s="15"/>
      <c r="U122" s="15"/>
      <c r="V122" s="15"/>
      <c r="W122" s="15"/>
      <c r="X122" s="15"/>
      <c r="Y122" s="15"/>
      <c r="Z122" s="15"/>
      <c r="AA122" s="15"/>
      <c r="AB122" s="15"/>
      <c r="AC122" s="15"/>
      <c r="AD122" s="15"/>
      <c r="AE122" s="15"/>
      <c r="AF122" s="15"/>
      <c r="AG122" s="15"/>
      <c r="AH122" s="15"/>
      <c r="AI122" s="15"/>
      <c r="AJ122" s="15"/>
      <c r="AK122" s="15"/>
      <c r="AL122" s="15"/>
      <c r="AM122" s="15"/>
      <c r="AN122" s="15"/>
      <c r="AO122" s="15"/>
      <c r="AP122" s="15"/>
      <c r="AQ122" s="15"/>
      <c r="AR122" s="15"/>
      <c r="AS122" s="15"/>
      <c r="AT122" s="15"/>
      <c r="AU122" s="15"/>
      <c r="AV122" s="15"/>
      <c r="AW122" s="15"/>
      <c r="AX122" s="15"/>
      <c r="AY122" s="15"/>
      <c r="AZ122" s="15"/>
      <c r="BA122" s="15"/>
      <c r="BB122" s="15"/>
      <c r="BC122" s="15"/>
      <c r="BD122" s="15"/>
      <c r="BE122" s="15"/>
      <c r="BF122" s="15"/>
      <c r="BG122" s="15"/>
      <c r="BH122" s="15"/>
      <c r="BI122" s="15"/>
      <c r="BJ122" s="15"/>
      <c r="BK122" s="15"/>
      <c r="BL122" s="15"/>
      <c r="BM122" s="15"/>
      <c r="BN122" s="15"/>
      <c r="BO122" s="15"/>
      <c r="BP122" s="15"/>
      <c r="BQ122" s="15"/>
      <c r="BR122" s="15"/>
      <c r="BS122" s="15"/>
      <c r="BT122" s="15"/>
      <c r="BU122" s="15"/>
      <c r="BV122" s="15"/>
      <c r="BW122" s="15"/>
      <c r="BX122" s="15"/>
      <c r="BY122" s="15"/>
      <c r="BZ122" s="15"/>
      <c r="CA122" s="15"/>
      <c r="CB122" s="15"/>
      <c r="CC122" s="15"/>
      <c r="CD122" s="15"/>
      <c r="CE122" s="15"/>
      <c r="CF122" s="15"/>
      <c r="CG122" s="15"/>
      <c r="CH122" s="15"/>
      <c r="CI122" s="15"/>
      <c r="CJ122" s="15"/>
      <c r="CK122" s="15"/>
      <c r="CL122" s="15"/>
      <c r="CM122" s="15"/>
      <c r="CN122" s="15"/>
      <c r="CO122" s="15"/>
      <c r="CP122" s="15"/>
      <c r="CQ122" s="15"/>
      <c r="CR122" s="15"/>
      <c r="CS122" s="15"/>
    </row>
    <row r="123" spans="1:97">
      <c r="A123" s="15" t="s">
        <v>1838</v>
      </c>
      <c r="B123" s="15">
        <v>0</v>
      </c>
      <c r="C123" s="15">
        <v>0</v>
      </c>
      <c r="D123" s="15">
        <v>0</v>
      </c>
      <c r="E123" s="15">
        <v>0</v>
      </c>
      <c r="F123" s="15">
        <v>195</v>
      </c>
      <c r="G123" s="15"/>
      <c r="H123" s="66" t="e">
        <f t="shared" si="12"/>
        <v>#DIV/0!</v>
      </c>
      <c r="I123" s="66" t="e">
        <f t="shared" si="13"/>
        <v>#DIV/0!</v>
      </c>
      <c r="J123" s="66" t="e">
        <f t="shared" si="14"/>
        <v>#DIV/0!</v>
      </c>
      <c r="K123" s="66" t="e">
        <f t="shared" si="15"/>
        <v>#DIV/0!</v>
      </c>
      <c r="L123" s="15"/>
      <c r="M123" s="15"/>
      <c r="N123" s="15"/>
      <c r="O123" s="15"/>
      <c r="P123" s="15"/>
      <c r="Q123" s="15"/>
      <c r="R123" s="15"/>
      <c r="S123" s="15"/>
      <c r="T123" s="15"/>
      <c r="U123" s="15"/>
      <c r="V123" s="15"/>
      <c r="W123" s="15"/>
      <c r="X123" s="15"/>
      <c r="Y123" s="15"/>
      <c r="Z123" s="15"/>
      <c r="AA123" s="15"/>
      <c r="AB123" s="15"/>
      <c r="AC123" s="15"/>
      <c r="AD123" s="15"/>
      <c r="AE123" s="15"/>
      <c r="AF123" s="15"/>
      <c r="AG123" s="15"/>
      <c r="AH123" s="15"/>
      <c r="AI123" s="15"/>
      <c r="AJ123" s="15"/>
      <c r="AK123" s="15"/>
      <c r="AL123" s="15"/>
      <c r="AM123" s="15"/>
      <c r="AN123" s="15"/>
      <c r="AO123" s="15"/>
      <c r="AP123" s="15"/>
      <c r="AQ123" s="15"/>
      <c r="AR123" s="15"/>
      <c r="AS123" s="15"/>
      <c r="AT123" s="15"/>
      <c r="AU123" s="15"/>
      <c r="AV123" s="15"/>
      <c r="AW123" s="15"/>
      <c r="AX123" s="15"/>
      <c r="AY123" s="15"/>
      <c r="AZ123" s="15"/>
      <c r="BA123" s="15"/>
      <c r="BB123" s="15"/>
      <c r="BC123" s="15"/>
      <c r="BD123" s="15"/>
      <c r="BE123" s="15"/>
      <c r="BF123" s="15"/>
      <c r="BG123" s="15"/>
      <c r="BH123" s="15"/>
      <c r="BI123" s="15"/>
      <c r="BJ123" s="15"/>
      <c r="BK123" s="15"/>
      <c r="BL123" s="15"/>
      <c r="BM123" s="15"/>
      <c r="BN123" s="15"/>
      <c r="BO123" s="15"/>
      <c r="BP123" s="15"/>
      <c r="BQ123" s="15"/>
      <c r="BR123" s="15"/>
      <c r="BS123" s="15"/>
      <c r="BT123" s="15"/>
      <c r="BU123" s="15"/>
      <c r="BV123" s="15"/>
      <c r="BW123" s="15"/>
      <c r="BX123" s="15"/>
      <c r="BY123" s="15"/>
      <c r="BZ123" s="15"/>
      <c r="CA123" s="15"/>
      <c r="CB123" s="15"/>
      <c r="CC123" s="15"/>
      <c r="CD123" s="15"/>
      <c r="CE123" s="15"/>
      <c r="CF123" s="15"/>
      <c r="CG123" s="15"/>
      <c r="CH123" s="15"/>
      <c r="CI123" s="15"/>
      <c r="CJ123" s="15"/>
      <c r="CK123" s="15"/>
      <c r="CL123" s="15"/>
      <c r="CM123" s="15"/>
      <c r="CN123" s="15"/>
      <c r="CO123" s="15"/>
      <c r="CP123" s="15"/>
      <c r="CQ123" s="15"/>
      <c r="CR123" s="15"/>
      <c r="CS123" s="15"/>
    </row>
    <row r="124" spans="1:97">
      <c r="A124" s="15" t="s">
        <v>1839</v>
      </c>
      <c r="B124" s="15">
        <v>180</v>
      </c>
      <c r="C124" s="15">
        <v>0</v>
      </c>
      <c r="D124" s="15">
        <v>0</v>
      </c>
      <c r="E124" s="15">
        <v>0</v>
      </c>
      <c r="F124" s="15">
        <v>35</v>
      </c>
      <c r="G124" s="15"/>
      <c r="H124" s="66">
        <f t="shared" si="12"/>
        <v>0</v>
      </c>
      <c r="I124" s="66">
        <f t="shared" si="13"/>
        <v>0</v>
      </c>
      <c r="J124" s="66">
        <f t="shared" si="14"/>
        <v>97.222222222222229</v>
      </c>
      <c r="K124" s="66">
        <f t="shared" si="15"/>
        <v>0</v>
      </c>
      <c r="L124" s="15"/>
      <c r="M124" s="15"/>
      <c r="N124" s="15"/>
      <c r="O124" s="15"/>
      <c r="P124" s="15"/>
      <c r="Q124" s="15"/>
      <c r="R124" s="15"/>
      <c r="S124" s="15"/>
      <c r="T124" s="15"/>
      <c r="U124" s="15"/>
      <c r="V124" s="15"/>
      <c r="W124" s="15"/>
      <c r="X124" s="15"/>
      <c r="Y124" s="15"/>
      <c r="Z124" s="15"/>
      <c r="AA124" s="15"/>
      <c r="AB124" s="15"/>
      <c r="AC124" s="15"/>
      <c r="AD124" s="15"/>
      <c r="AE124" s="15"/>
      <c r="AF124" s="15"/>
      <c r="AG124" s="15"/>
      <c r="AH124" s="15"/>
      <c r="AI124" s="15"/>
      <c r="AJ124" s="15"/>
      <c r="AK124" s="15"/>
      <c r="AL124" s="15"/>
      <c r="AM124" s="15"/>
      <c r="AN124" s="15"/>
      <c r="AO124" s="15"/>
      <c r="AP124" s="15"/>
      <c r="AQ124" s="15"/>
      <c r="AR124" s="15"/>
      <c r="AS124" s="15"/>
      <c r="AT124" s="15"/>
      <c r="AU124" s="15"/>
      <c r="AV124" s="15"/>
      <c r="AW124" s="15"/>
      <c r="AX124" s="15"/>
      <c r="AY124" s="15"/>
      <c r="AZ124" s="15"/>
      <c r="BA124" s="15"/>
      <c r="BB124" s="15"/>
      <c r="BC124" s="15"/>
      <c r="BD124" s="15"/>
      <c r="BE124" s="15"/>
      <c r="BF124" s="15"/>
      <c r="BG124" s="15"/>
      <c r="BH124" s="15"/>
      <c r="BI124" s="15"/>
      <c r="BJ124" s="15"/>
      <c r="BK124" s="15"/>
      <c r="BL124" s="15"/>
      <c r="BM124" s="15"/>
      <c r="BN124" s="15"/>
      <c r="BO124" s="15"/>
      <c r="BP124" s="15"/>
      <c r="BQ124" s="15"/>
      <c r="BR124" s="15"/>
      <c r="BS124" s="15"/>
      <c r="BT124" s="15"/>
      <c r="BU124" s="15"/>
      <c r="BV124" s="15"/>
      <c r="BW124" s="15"/>
      <c r="BX124" s="15"/>
      <c r="BY124" s="15"/>
      <c r="BZ124" s="15"/>
      <c r="CA124" s="15"/>
      <c r="CB124" s="15"/>
      <c r="CC124" s="15"/>
      <c r="CD124" s="15"/>
      <c r="CE124" s="15"/>
      <c r="CF124" s="15"/>
      <c r="CG124" s="15"/>
      <c r="CH124" s="15"/>
      <c r="CI124" s="15"/>
      <c r="CJ124" s="15"/>
      <c r="CK124" s="15"/>
      <c r="CL124" s="15"/>
      <c r="CM124" s="15"/>
      <c r="CN124" s="15"/>
      <c r="CO124" s="15"/>
      <c r="CP124" s="15"/>
      <c r="CQ124" s="15"/>
      <c r="CR124" s="15"/>
      <c r="CS124" s="15"/>
    </row>
    <row r="125" spans="1:97">
      <c r="A125" s="15" t="s">
        <v>1840</v>
      </c>
      <c r="B125" s="15">
        <v>230</v>
      </c>
      <c r="C125" s="15">
        <v>0</v>
      </c>
      <c r="D125" s="15">
        <v>0</v>
      </c>
      <c r="E125" s="15">
        <v>0</v>
      </c>
      <c r="F125" s="15">
        <v>45</v>
      </c>
      <c r="G125" s="15"/>
      <c r="H125" s="66">
        <f t="shared" si="12"/>
        <v>0</v>
      </c>
      <c r="I125" s="66">
        <f t="shared" si="13"/>
        <v>0</v>
      </c>
      <c r="J125" s="66">
        <f t="shared" si="14"/>
        <v>97.826086956521749</v>
      </c>
      <c r="K125" s="66">
        <f t="shared" si="15"/>
        <v>0</v>
      </c>
      <c r="L125" s="15"/>
      <c r="M125" s="15"/>
      <c r="N125" s="15"/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  <c r="AA125" s="15"/>
      <c r="AB125" s="15"/>
      <c r="AC125" s="15"/>
      <c r="AD125" s="15"/>
      <c r="AE125" s="15"/>
      <c r="AF125" s="15"/>
      <c r="AG125" s="15"/>
      <c r="AH125" s="15"/>
      <c r="AI125" s="15"/>
      <c r="AJ125" s="15"/>
      <c r="AK125" s="15"/>
      <c r="AL125" s="15"/>
      <c r="AM125" s="15"/>
      <c r="AN125" s="15"/>
      <c r="AO125" s="15"/>
      <c r="AP125" s="15"/>
      <c r="AQ125" s="15"/>
      <c r="AR125" s="15"/>
      <c r="AS125" s="15"/>
      <c r="AT125" s="15"/>
      <c r="AU125" s="15"/>
      <c r="AV125" s="15"/>
      <c r="AW125" s="15"/>
      <c r="AX125" s="15"/>
      <c r="AY125" s="15"/>
      <c r="AZ125" s="15"/>
      <c r="BA125" s="15"/>
      <c r="BB125" s="15"/>
      <c r="BC125" s="15"/>
      <c r="BD125" s="15"/>
      <c r="BE125" s="15"/>
      <c r="BF125" s="15"/>
      <c r="BG125" s="15"/>
      <c r="BH125" s="15"/>
      <c r="BI125" s="15"/>
      <c r="BJ125" s="15"/>
      <c r="BK125" s="15"/>
      <c r="BL125" s="15"/>
      <c r="BM125" s="15"/>
      <c r="BN125" s="15"/>
      <c r="BO125" s="15"/>
      <c r="BP125" s="15"/>
      <c r="BQ125" s="15"/>
      <c r="BR125" s="15"/>
      <c r="BS125" s="15"/>
      <c r="BT125" s="15"/>
      <c r="BU125" s="15"/>
      <c r="BV125" s="15"/>
      <c r="BW125" s="15"/>
      <c r="BX125" s="15"/>
      <c r="BY125" s="15"/>
      <c r="BZ125" s="15"/>
      <c r="CA125" s="15"/>
      <c r="CB125" s="15"/>
      <c r="CC125" s="15"/>
      <c r="CD125" s="15"/>
      <c r="CE125" s="15"/>
      <c r="CF125" s="15"/>
      <c r="CG125" s="15"/>
      <c r="CH125" s="15"/>
      <c r="CI125" s="15"/>
      <c r="CJ125" s="15"/>
      <c r="CK125" s="15"/>
      <c r="CL125" s="15"/>
      <c r="CM125" s="15"/>
      <c r="CN125" s="15"/>
      <c r="CO125" s="15"/>
      <c r="CP125" s="15"/>
      <c r="CQ125" s="15"/>
      <c r="CR125" s="15"/>
      <c r="CS125" s="15"/>
    </row>
    <row r="126" spans="1:97">
      <c r="A126" s="15" t="s">
        <v>1841</v>
      </c>
      <c r="B126" s="15">
        <v>350</v>
      </c>
      <c r="C126" s="15">
        <v>0</v>
      </c>
      <c r="D126" s="15">
        <v>0</v>
      </c>
      <c r="E126" s="15">
        <v>0</v>
      </c>
      <c r="F126" s="15">
        <v>70</v>
      </c>
      <c r="G126" s="15"/>
      <c r="H126" s="66">
        <f t="shared" si="12"/>
        <v>0</v>
      </c>
      <c r="I126" s="66">
        <f t="shared" si="13"/>
        <v>0</v>
      </c>
      <c r="J126" s="66">
        <f t="shared" si="14"/>
        <v>100</v>
      </c>
      <c r="K126" s="66">
        <f t="shared" si="15"/>
        <v>0</v>
      </c>
      <c r="L126" s="15"/>
      <c r="M126" s="15"/>
      <c r="N126" s="15"/>
      <c r="O126" s="15"/>
      <c r="P126" s="15"/>
      <c r="Q126" s="15"/>
      <c r="R126" s="15"/>
      <c r="S126" s="15"/>
      <c r="T126" s="15"/>
      <c r="U126" s="15"/>
      <c r="V126" s="15"/>
      <c r="W126" s="15"/>
      <c r="X126" s="15"/>
      <c r="Y126" s="15"/>
      <c r="Z126" s="15"/>
      <c r="AA126" s="15"/>
      <c r="AB126" s="15"/>
      <c r="AC126" s="15"/>
      <c r="AD126" s="15"/>
      <c r="AE126" s="15"/>
      <c r="AF126" s="15"/>
      <c r="AG126" s="15"/>
      <c r="AH126" s="15"/>
      <c r="AI126" s="15"/>
      <c r="AJ126" s="15"/>
      <c r="AK126" s="15"/>
      <c r="AL126" s="15"/>
      <c r="AM126" s="15"/>
      <c r="AN126" s="15"/>
      <c r="AO126" s="15"/>
      <c r="AP126" s="15"/>
      <c r="AQ126" s="15"/>
      <c r="AR126" s="15"/>
      <c r="AS126" s="15"/>
      <c r="AT126" s="15"/>
      <c r="AU126" s="15"/>
      <c r="AV126" s="15"/>
      <c r="AW126" s="15"/>
      <c r="AX126" s="15"/>
      <c r="AY126" s="15"/>
      <c r="AZ126" s="15"/>
      <c r="BA126" s="15"/>
      <c r="BB126" s="15"/>
      <c r="BC126" s="15"/>
      <c r="BD126" s="15"/>
      <c r="BE126" s="15"/>
      <c r="BF126" s="15"/>
      <c r="BG126" s="15"/>
      <c r="BH126" s="15"/>
      <c r="BI126" s="15"/>
      <c r="BJ126" s="15"/>
      <c r="BK126" s="15"/>
      <c r="BL126" s="15"/>
      <c r="BM126" s="15"/>
      <c r="BN126" s="15"/>
      <c r="BO126" s="15"/>
      <c r="BP126" s="15"/>
      <c r="BQ126" s="15"/>
      <c r="BR126" s="15"/>
      <c r="BS126" s="15"/>
      <c r="BT126" s="15"/>
      <c r="BU126" s="15"/>
      <c r="BV126" s="15"/>
      <c r="BW126" s="15"/>
      <c r="BX126" s="15"/>
      <c r="BY126" s="15"/>
      <c r="BZ126" s="15"/>
      <c r="CA126" s="15"/>
      <c r="CB126" s="15"/>
      <c r="CC126" s="15"/>
      <c r="CD126" s="15"/>
      <c r="CE126" s="15"/>
      <c r="CF126" s="15"/>
      <c r="CG126" s="15"/>
      <c r="CH126" s="15"/>
      <c r="CI126" s="15"/>
      <c r="CJ126" s="15"/>
      <c r="CK126" s="15"/>
      <c r="CL126" s="15"/>
      <c r="CM126" s="15"/>
      <c r="CN126" s="15"/>
      <c r="CO126" s="15"/>
      <c r="CP126" s="15"/>
      <c r="CQ126" s="15"/>
      <c r="CR126" s="15"/>
      <c r="CS126" s="15"/>
    </row>
    <row r="127" spans="1:97">
      <c r="A127" s="15" t="s">
        <v>1842</v>
      </c>
      <c r="B127" s="15">
        <v>780</v>
      </c>
      <c r="C127" s="15">
        <v>0</v>
      </c>
      <c r="D127" s="15">
        <v>0</v>
      </c>
      <c r="E127" s="15">
        <v>0</v>
      </c>
      <c r="F127" s="15">
        <v>155</v>
      </c>
      <c r="G127" s="15"/>
      <c r="H127" s="66">
        <f t="shared" si="12"/>
        <v>0</v>
      </c>
      <c r="I127" s="66">
        <f t="shared" si="13"/>
        <v>0</v>
      </c>
      <c r="J127" s="66">
        <f t="shared" si="14"/>
        <v>99.358974358974351</v>
      </c>
      <c r="K127" s="66">
        <f t="shared" si="15"/>
        <v>0</v>
      </c>
      <c r="L127" s="15"/>
      <c r="M127" s="15"/>
      <c r="N127" s="15"/>
      <c r="O127" s="15"/>
      <c r="P127" s="15"/>
      <c r="Q127" s="15"/>
      <c r="R127" s="15"/>
      <c r="S127" s="15"/>
      <c r="T127" s="15"/>
      <c r="U127" s="15"/>
      <c r="V127" s="15"/>
      <c r="W127" s="15"/>
      <c r="X127" s="15"/>
      <c r="Y127" s="15"/>
      <c r="Z127" s="15"/>
      <c r="AA127" s="15"/>
      <c r="AB127" s="15"/>
      <c r="AC127" s="15"/>
      <c r="AD127" s="15"/>
      <c r="AE127" s="15"/>
      <c r="AF127" s="15"/>
      <c r="AG127" s="15"/>
      <c r="AH127" s="15"/>
      <c r="AI127" s="15"/>
      <c r="AJ127" s="15"/>
      <c r="AK127" s="15"/>
      <c r="AL127" s="15"/>
      <c r="AM127" s="15"/>
      <c r="AN127" s="15"/>
      <c r="AO127" s="15"/>
      <c r="AP127" s="15"/>
      <c r="AQ127" s="15"/>
      <c r="AR127" s="15"/>
      <c r="AS127" s="15"/>
      <c r="AT127" s="15"/>
      <c r="AU127" s="15"/>
      <c r="AV127" s="15"/>
      <c r="AW127" s="15"/>
      <c r="AX127" s="15"/>
      <c r="AY127" s="15"/>
      <c r="AZ127" s="15"/>
      <c r="BA127" s="15"/>
      <c r="BB127" s="15"/>
      <c r="BC127" s="15"/>
      <c r="BD127" s="15"/>
      <c r="BE127" s="15"/>
      <c r="BF127" s="15"/>
      <c r="BG127" s="15"/>
      <c r="BH127" s="15"/>
      <c r="BI127" s="15"/>
      <c r="BJ127" s="15"/>
      <c r="BK127" s="15"/>
      <c r="BL127" s="15"/>
      <c r="BM127" s="15"/>
      <c r="BN127" s="15"/>
      <c r="BO127" s="15"/>
      <c r="BP127" s="15"/>
      <c r="BQ127" s="15"/>
      <c r="BR127" s="15"/>
      <c r="BS127" s="15"/>
      <c r="BT127" s="15"/>
      <c r="BU127" s="15"/>
      <c r="BV127" s="15"/>
      <c r="BW127" s="15"/>
      <c r="BX127" s="15"/>
      <c r="BY127" s="15"/>
      <c r="BZ127" s="15"/>
      <c r="CA127" s="15"/>
      <c r="CB127" s="15"/>
      <c r="CC127" s="15"/>
      <c r="CD127" s="15"/>
      <c r="CE127" s="15"/>
      <c r="CF127" s="15"/>
      <c r="CG127" s="15"/>
      <c r="CH127" s="15"/>
      <c r="CI127" s="15"/>
      <c r="CJ127" s="15"/>
      <c r="CK127" s="15"/>
      <c r="CL127" s="15"/>
      <c r="CM127" s="15"/>
      <c r="CN127" s="15"/>
      <c r="CO127" s="15"/>
      <c r="CP127" s="15"/>
      <c r="CQ127" s="15"/>
      <c r="CR127" s="15"/>
      <c r="CS127" s="15"/>
    </row>
    <row r="128" spans="1:97">
      <c r="A128" s="15" t="s">
        <v>1843</v>
      </c>
      <c r="B128" s="15">
        <v>180</v>
      </c>
      <c r="C128" s="15">
        <v>0</v>
      </c>
      <c r="D128" s="15">
        <v>0</v>
      </c>
      <c r="E128" s="15">
        <v>0</v>
      </c>
      <c r="F128" s="15">
        <v>35</v>
      </c>
      <c r="G128" s="15"/>
      <c r="H128" s="66">
        <f t="shared" si="12"/>
        <v>0</v>
      </c>
      <c r="I128" s="66">
        <f t="shared" si="13"/>
        <v>0</v>
      </c>
      <c r="J128" s="66">
        <f t="shared" si="14"/>
        <v>97.222222222222229</v>
      </c>
      <c r="K128" s="66">
        <f t="shared" si="15"/>
        <v>0</v>
      </c>
      <c r="L128" s="15"/>
      <c r="M128" s="15"/>
      <c r="N128" s="15"/>
      <c r="O128" s="15"/>
      <c r="P128" s="15"/>
      <c r="Q128" s="15"/>
      <c r="R128" s="15"/>
      <c r="S128" s="15"/>
      <c r="T128" s="15"/>
      <c r="U128" s="15"/>
      <c r="V128" s="15"/>
      <c r="W128" s="15"/>
      <c r="X128" s="15"/>
      <c r="Y128" s="15"/>
      <c r="Z128" s="15"/>
      <c r="AA128" s="15"/>
      <c r="AB128" s="15"/>
      <c r="AC128" s="15"/>
      <c r="AD128" s="15"/>
      <c r="AE128" s="15"/>
      <c r="AF128" s="15"/>
      <c r="AG128" s="15"/>
      <c r="AH128" s="15"/>
      <c r="AI128" s="15"/>
      <c r="AJ128" s="15"/>
      <c r="AK128" s="15"/>
      <c r="AL128" s="15"/>
      <c r="AM128" s="15"/>
      <c r="AN128" s="15"/>
      <c r="AO128" s="15"/>
      <c r="AP128" s="15"/>
      <c r="AQ128" s="15"/>
      <c r="AR128" s="15"/>
      <c r="AS128" s="15"/>
      <c r="AT128" s="15"/>
      <c r="AU128" s="15"/>
      <c r="AV128" s="15"/>
      <c r="AW128" s="15"/>
      <c r="AX128" s="15"/>
      <c r="AY128" s="15"/>
      <c r="AZ128" s="15"/>
      <c r="BA128" s="15"/>
      <c r="BB128" s="15"/>
      <c r="BC128" s="15"/>
      <c r="BD128" s="15"/>
      <c r="BE128" s="15"/>
      <c r="BF128" s="15"/>
      <c r="BG128" s="15"/>
      <c r="BH128" s="15"/>
      <c r="BI128" s="15"/>
      <c r="BJ128" s="15"/>
      <c r="BK128" s="15"/>
      <c r="BL128" s="15"/>
      <c r="BM128" s="15"/>
      <c r="BN128" s="15"/>
      <c r="BO128" s="15"/>
      <c r="BP128" s="15"/>
      <c r="BQ128" s="15"/>
      <c r="BR128" s="15"/>
      <c r="BS128" s="15"/>
      <c r="BT128" s="15"/>
      <c r="BU128" s="15"/>
      <c r="BV128" s="15"/>
      <c r="BW128" s="15"/>
      <c r="BX128" s="15"/>
      <c r="BY128" s="15"/>
      <c r="BZ128" s="15"/>
      <c r="CA128" s="15"/>
      <c r="CB128" s="15"/>
      <c r="CC128" s="15"/>
      <c r="CD128" s="15"/>
      <c r="CE128" s="15"/>
      <c r="CF128" s="15"/>
      <c r="CG128" s="15"/>
      <c r="CH128" s="15"/>
      <c r="CI128" s="15"/>
      <c r="CJ128" s="15"/>
      <c r="CK128" s="15"/>
      <c r="CL128" s="15"/>
      <c r="CM128" s="15"/>
      <c r="CN128" s="15"/>
      <c r="CO128" s="15"/>
      <c r="CP128" s="15"/>
      <c r="CQ128" s="15"/>
      <c r="CR128" s="15"/>
      <c r="CS128" s="15"/>
    </row>
    <row r="129" spans="1:97">
      <c r="A129" s="15" t="s">
        <v>1844</v>
      </c>
      <c r="B129" s="15">
        <v>230</v>
      </c>
      <c r="C129" s="15">
        <v>0</v>
      </c>
      <c r="D129" s="15">
        <v>0</v>
      </c>
      <c r="E129" s="15">
        <v>0</v>
      </c>
      <c r="F129" s="15">
        <v>45</v>
      </c>
      <c r="G129" s="15"/>
      <c r="H129" s="66">
        <f t="shared" si="12"/>
        <v>0</v>
      </c>
      <c r="I129" s="66">
        <f t="shared" si="13"/>
        <v>0</v>
      </c>
      <c r="J129" s="66">
        <f t="shared" si="14"/>
        <v>97.826086956521749</v>
      </c>
      <c r="K129" s="66">
        <f t="shared" si="15"/>
        <v>0</v>
      </c>
      <c r="L129" s="15"/>
      <c r="M129" s="15"/>
      <c r="N129" s="15"/>
      <c r="O129" s="15"/>
      <c r="P129" s="15"/>
      <c r="Q129" s="15"/>
      <c r="R129" s="15"/>
      <c r="S129" s="15"/>
      <c r="T129" s="15"/>
      <c r="U129" s="15"/>
      <c r="V129" s="15"/>
      <c r="W129" s="15"/>
      <c r="X129" s="15"/>
      <c r="Y129" s="15"/>
      <c r="Z129" s="15"/>
      <c r="AA129" s="15"/>
      <c r="AB129" s="15"/>
      <c r="AC129" s="15"/>
      <c r="AD129" s="15"/>
      <c r="AE129" s="15"/>
      <c r="AF129" s="15"/>
      <c r="AG129" s="15"/>
      <c r="AH129" s="15"/>
      <c r="AI129" s="15"/>
      <c r="AJ129" s="15"/>
      <c r="AK129" s="15"/>
      <c r="AL129" s="15"/>
      <c r="AM129" s="15"/>
      <c r="AN129" s="15"/>
      <c r="AO129" s="15"/>
      <c r="AP129" s="15"/>
      <c r="AQ129" s="15"/>
      <c r="AR129" s="15"/>
      <c r="AS129" s="15"/>
      <c r="AT129" s="15"/>
      <c r="AU129" s="15"/>
      <c r="AV129" s="15"/>
      <c r="AW129" s="15"/>
      <c r="AX129" s="15"/>
      <c r="AY129" s="15"/>
      <c r="AZ129" s="15"/>
      <c r="BA129" s="15"/>
      <c r="BB129" s="15"/>
      <c r="BC129" s="15"/>
      <c r="BD129" s="15"/>
      <c r="BE129" s="15"/>
      <c r="BF129" s="15"/>
      <c r="BG129" s="15"/>
      <c r="BH129" s="15"/>
      <c r="BI129" s="15"/>
      <c r="BJ129" s="15"/>
      <c r="BK129" s="15"/>
      <c r="BL129" s="15"/>
      <c r="BM129" s="15"/>
      <c r="BN129" s="15"/>
      <c r="BO129" s="15"/>
      <c r="BP129" s="15"/>
      <c r="BQ129" s="15"/>
      <c r="BR129" s="15"/>
      <c r="BS129" s="15"/>
      <c r="BT129" s="15"/>
      <c r="BU129" s="15"/>
      <c r="BV129" s="15"/>
      <c r="BW129" s="15"/>
      <c r="BX129" s="15"/>
      <c r="BY129" s="15"/>
      <c r="BZ129" s="15"/>
      <c r="CA129" s="15"/>
      <c r="CB129" s="15"/>
      <c r="CC129" s="15"/>
      <c r="CD129" s="15"/>
      <c r="CE129" s="15"/>
      <c r="CF129" s="15"/>
      <c r="CG129" s="15"/>
      <c r="CH129" s="15"/>
      <c r="CI129" s="15"/>
      <c r="CJ129" s="15"/>
      <c r="CK129" s="15"/>
      <c r="CL129" s="15"/>
      <c r="CM129" s="15"/>
      <c r="CN129" s="15"/>
      <c r="CO129" s="15"/>
      <c r="CP129" s="15"/>
      <c r="CQ129" s="15"/>
      <c r="CR129" s="15"/>
      <c r="CS129" s="15"/>
    </row>
    <row r="130" spans="1:97">
      <c r="A130" s="15" t="s">
        <v>1845</v>
      </c>
      <c r="B130" s="15">
        <v>350</v>
      </c>
      <c r="C130" s="15">
        <v>0</v>
      </c>
      <c r="D130" s="15">
        <v>0</v>
      </c>
      <c r="E130" s="15">
        <v>0</v>
      </c>
      <c r="F130" s="15">
        <v>70</v>
      </c>
      <c r="G130" s="15"/>
      <c r="H130" s="66">
        <f t="shared" si="12"/>
        <v>0</v>
      </c>
      <c r="I130" s="66">
        <f t="shared" si="13"/>
        <v>0</v>
      </c>
      <c r="J130" s="66">
        <f t="shared" si="14"/>
        <v>100</v>
      </c>
      <c r="K130" s="66">
        <f t="shared" si="15"/>
        <v>0</v>
      </c>
      <c r="L130" s="15"/>
      <c r="M130" s="15"/>
      <c r="N130" s="15"/>
      <c r="O130" s="15"/>
      <c r="P130" s="15"/>
      <c r="Q130" s="15"/>
      <c r="R130" s="15"/>
      <c r="S130" s="15"/>
      <c r="T130" s="15"/>
      <c r="U130" s="15"/>
      <c r="V130" s="15"/>
      <c r="W130" s="15"/>
      <c r="X130" s="15"/>
      <c r="Y130" s="15"/>
      <c r="Z130" s="15"/>
      <c r="AA130" s="15"/>
      <c r="AB130" s="15"/>
      <c r="AC130" s="15"/>
      <c r="AD130" s="15"/>
      <c r="AE130" s="15"/>
      <c r="AF130" s="15"/>
      <c r="AG130" s="15"/>
      <c r="AH130" s="15"/>
      <c r="AI130" s="15"/>
      <c r="AJ130" s="15"/>
      <c r="AK130" s="15"/>
      <c r="AL130" s="15"/>
      <c r="AM130" s="15"/>
      <c r="AN130" s="15"/>
      <c r="AO130" s="15"/>
      <c r="AP130" s="15"/>
      <c r="AQ130" s="15"/>
      <c r="AR130" s="15"/>
      <c r="AS130" s="15"/>
      <c r="AT130" s="15"/>
      <c r="AU130" s="15"/>
      <c r="AV130" s="15"/>
      <c r="AW130" s="15"/>
      <c r="AX130" s="15"/>
      <c r="AY130" s="15"/>
      <c r="AZ130" s="15"/>
      <c r="BA130" s="15"/>
      <c r="BB130" s="15"/>
      <c r="BC130" s="15"/>
      <c r="BD130" s="15"/>
      <c r="BE130" s="15"/>
      <c r="BF130" s="15"/>
      <c r="BG130" s="15"/>
      <c r="BH130" s="15"/>
      <c r="BI130" s="15"/>
      <c r="BJ130" s="15"/>
      <c r="BK130" s="15"/>
      <c r="BL130" s="15"/>
      <c r="BM130" s="15"/>
      <c r="BN130" s="15"/>
      <c r="BO130" s="15"/>
      <c r="BP130" s="15"/>
      <c r="BQ130" s="15"/>
      <c r="BR130" s="15"/>
      <c r="BS130" s="15"/>
      <c r="BT130" s="15"/>
      <c r="BU130" s="15"/>
      <c r="BV130" s="15"/>
      <c r="BW130" s="15"/>
      <c r="BX130" s="15"/>
      <c r="BY130" s="15"/>
      <c r="BZ130" s="15"/>
      <c r="CA130" s="15"/>
      <c r="CB130" s="15"/>
      <c r="CC130" s="15"/>
      <c r="CD130" s="15"/>
      <c r="CE130" s="15"/>
      <c r="CF130" s="15"/>
      <c r="CG130" s="15"/>
      <c r="CH130" s="15"/>
      <c r="CI130" s="15"/>
      <c r="CJ130" s="15"/>
      <c r="CK130" s="15"/>
      <c r="CL130" s="15"/>
      <c r="CM130" s="15"/>
      <c r="CN130" s="15"/>
      <c r="CO130" s="15"/>
      <c r="CP130" s="15"/>
      <c r="CQ130" s="15"/>
      <c r="CR130" s="15"/>
      <c r="CS130" s="15"/>
    </row>
    <row r="131" spans="1:97">
      <c r="A131" s="15" t="s">
        <v>1846</v>
      </c>
      <c r="B131" s="15">
        <v>780</v>
      </c>
      <c r="C131" s="15">
        <v>0</v>
      </c>
      <c r="D131" s="15">
        <v>0</v>
      </c>
      <c r="E131" s="15">
        <v>0</v>
      </c>
      <c r="F131" s="15">
        <v>155</v>
      </c>
      <c r="G131" s="15"/>
      <c r="H131" s="66">
        <f t="shared" si="12"/>
        <v>0</v>
      </c>
      <c r="I131" s="66">
        <f t="shared" si="13"/>
        <v>0</v>
      </c>
      <c r="J131" s="66">
        <f t="shared" si="14"/>
        <v>99.358974358974351</v>
      </c>
      <c r="K131" s="66">
        <f t="shared" si="15"/>
        <v>0</v>
      </c>
      <c r="L131" s="15"/>
      <c r="M131" s="15"/>
      <c r="N131" s="15"/>
      <c r="O131" s="15"/>
      <c r="P131" s="15"/>
      <c r="Q131" s="15"/>
      <c r="R131" s="15"/>
      <c r="S131" s="15"/>
      <c r="T131" s="15"/>
      <c r="U131" s="15"/>
      <c r="V131" s="15"/>
      <c r="W131" s="15"/>
      <c r="X131" s="15"/>
      <c r="Y131" s="15"/>
      <c r="Z131" s="15"/>
      <c r="AA131" s="15"/>
      <c r="AB131" s="15"/>
      <c r="AC131" s="15"/>
      <c r="AD131" s="15"/>
      <c r="AE131" s="15"/>
      <c r="AF131" s="15"/>
      <c r="AG131" s="15"/>
      <c r="AH131" s="15"/>
      <c r="AI131" s="15"/>
      <c r="AJ131" s="15"/>
      <c r="AK131" s="15"/>
      <c r="AL131" s="15"/>
      <c r="AM131" s="15"/>
      <c r="AN131" s="15"/>
      <c r="AO131" s="15"/>
      <c r="AP131" s="15"/>
      <c r="AQ131" s="15"/>
      <c r="AR131" s="15"/>
      <c r="AS131" s="15"/>
      <c r="AT131" s="15"/>
      <c r="AU131" s="15"/>
      <c r="AV131" s="15"/>
      <c r="AW131" s="15"/>
      <c r="AX131" s="15"/>
      <c r="AY131" s="15"/>
      <c r="AZ131" s="15"/>
      <c r="BA131" s="15"/>
      <c r="BB131" s="15"/>
      <c r="BC131" s="15"/>
      <c r="BD131" s="15"/>
      <c r="BE131" s="15"/>
      <c r="BF131" s="15"/>
      <c r="BG131" s="15"/>
      <c r="BH131" s="15"/>
      <c r="BI131" s="15"/>
      <c r="BJ131" s="15"/>
      <c r="BK131" s="15"/>
      <c r="BL131" s="15"/>
      <c r="BM131" s="15"/>
      <c r="BN131" s="15"/>
      <c r="BO131" s="15"/>
      <c r="BP131" s="15"/>
      <c r="BQ131" s="15"/>
      <c r="BR131" s="15"/>
      <c r="BS131" s="15"/>
      <c r="BT131" s="15"/>
      <c r="BU131" s="15"/>
      <c r="BV131" s="15"/>
      <c r="BW131" s="15"/>
      <c r="BX131" s="15"/>
      <c r="BY131" s="15"/>
      <c r="BZ131" s="15"/>
      <c r="CA131" s="15"/>
      <c r="CB131" s="15"/>
      <c r="CC131" s="15"/>
      <c r="CD131" s="15"/>
      <c r="CE131" s="15"/>
      <c r="CF131" s="15"/>
      <c r="CG131" s="15"/>
      <c r="CH131" s="15"/>
      <c r="CI131" s="15"/>
      <c r="CJ131" s="15"/>
      <c r="CK131" s="15"/>
      <c r="CL131" s="15"/>
      <c r="CM131" s="15"/>
      <c r="CN131" s="15"/>
      <c r="CO131" s="15"/>
      <c r="CP131" s="15"/>
      <c r="CQ131" s="15"/>
      <c r="CR131" s="15"/>
      <c r="CS131" s="15"/>
    </row>
    <row r="132" spans="1:97">
      <c r="A132" s="15" t="s">
        <v>1847</v>
      </c>
      <c r="B132" s="15">
        <v>0</v>
      </c>
      <c r="C132" s="15">
        <v>0</v>
      </c>
      <c r="D132" s="15">
        <v>0</v>
      </c>
      <c r="E132" s="15">
        <v>0</v>
      </c>
      <c r="F132" s="15">
        <v>45</v>
      </c>
      <c r="G132" s="15"/>
      <c r="H132" s="66" t="e">
        <f t="shared" si="12"/>
        <v>#DIV/0!</v>
      </c>
      <c r="I132" s="66" t="e">
        <f t="shared" si="13"/>
        <v>#DIV/0!</v>
      </c>
      <c r="J132" s="66" t="e">
        <f t="shared" si="14"/>
        <v>#DIV/0!</v>
      </c>
      <c r="K132" s="66" t="e">
        <f t="shared" si="15"/>
        <v>#DIV/0!</v>
      </c>
      <c r="L132" s="15"/>
      <c r="M132" s="15"/>
      <c r="N132" s="15"/>
      <c r="O132" s="15"/>
      <c r="P132" s="15"/>
      <c r="Q132" s="15"/>
      <c r="R132" s="15"/>
      <c r="S132" s="15"/>
      <c r="T132" s="15"/>
      <c r="U132" s="15"/>
      <c r="V132" s="15"/>
      <c r="W132" s="15"/>
      <c r="X132" s="15"/>
      <c r="Y132" s="15"/>
      <c r="Z132" s="15"/>
      <c r="AA132" s="15"/>
      <c r="AB132" s="15"/>
      <c r="AC132" s="15"/>
      <c r="AD132" s="15"/>
      <c r="AE132" s="15"/>
      <c r="AF132" s="15"/>
      <c r="AG132" s="15"/>
      <c r="AH132" s="15"/>
      <c r="AI132" s="15"/>
      <c r="AJ132" s="15"/>
      <c r="AK132" s="15"/>
      <c r="AL132" s="15"/>
      <c r="AM132" s="15"/>
      <c r="AN132" s="15"/>
      <c r="AO132" s="15"/>
      <c r="AP132" s="15"/>
      <c r="AQ132" s="15"/>
      <c r="AR132" s="15"/>
      <c r="AS132" s="15"/>
      <c r="AT132" s="15"/>
      <c r="AU132" s="15"/>
      <c r="AV132" s="15"/>
      <c r="AW132" s="15"/>
      <c r="AX132" s="15"/>
      <c r="AY132" s="15"/>
      <c r="AZ132" s="15"/>
      <c r="BA132" s="15"/>
      <c r="BB132" s="15"/>
      <c r="BC132" s="15"/>
      <c r="BD132" s="15"/>
      <c r="BE132" s="15"/>
      <c r="BF132" s="15"/>
      <c r="BG132" s="15"/>
      <c r="BH132" s="15"/>
      <c r="BI132" s="15"/>
      <c r="BJ132" s="15"/>
      <c r="BK132" s="15"/>
      <c r="BL132" s="15"/>
      <c r="BM132" s="15"/>
      <c r="BN132" s="15"/>
      <c r="BO132" s="15"/>
      <c r="BP132" s="15"/>
      <c r="BQ132" s="15"/>
      <c r="BR132" s="15"/>
      <c r="BS132" s="15"/>
      <c r="BT132" s="15"/>
      <c r="BU132" s="15"/>
      <c r="BV132" s="15"/>
      <c r="BW132" s="15"/>
      <c r="BX132" s="15"/>
      <c r="BY132" s="15"/>
      <c r="BZ132" s="15"/>
      <c r="CA132" s="15"/>
      <c r="CB132" s="15"/>
      <c r="CC132" s="15"/>
      <c r="CD132" s="15"/>
      <c r="CE132" s="15"/>
      <c r="CF132" s="15"/>
      <c r="CG132" s="15"/>
      <c r="CH132" s="15"/>
      <c r="CI132" s="15"/>
      <c r="CJ132" s="15"/>
      <c r="CK132" s="15"/>
      <c r="CL132" s="15"/>
      <c r="CM132" s="15"/>
      <c r="CN132" s="15"/>
      <c r="CO132" s="15"/>
      <c r="CP132" s="15"/>
      <c r="CQ132" s="15"/>
      <c r="CR132" s="15"/>
      <c r="CS132" s="15"/>
    </row>
    <row r="133" spans="1:97">
      <c r="A133" s="15" t="s">
        <v>1848</v>
      </c>
      <c r="B133" s="15">
        <v>0</v>
      </c>
      <c r="C133" s="15">
        <v>0</v>
      </c>
      <c r="D133" s="15">
        <v>0</v>
      </c>
      <c r="E133" s="15">
        <v>0</v>
      </c>
      <c r="F133" s="15">
        <v>55</v>
      </c>
      <c r="G133" s="15"/>
      <c r="H133" s="66" t="e">
        <f t="shared" si="12"/>
        <v>#DIV/0!</v>
      </c>
      <c r="I133" s="66" t="e">
        <f t="shared" si="13"/>
        <v>#DIV/0!</v>
      </c>
      <c r="J133" s="66" t="e">
        <f t="shared" si="14"/>
        <v>#DIV/0!</v>
      </c>
      <c r="K133" s="66" t="e">
        <f t="shared" si="15"/>
        <v>#DIV/0!</v>
      </c>
      <c r="L133" s="15"/>
      <c r="M133" s="15"/>
      <c r="N133" s="15"/>
      <c r="O133" s="15"/>
      <c r="P133" s="15"/>
      <c r="Q133" s="15"/>
      <c r="R133" s="15"/>
      <c r="S133" s="15"/>
      <c r="T133" s="15"/>
      <c r="U133" s="15"/>
      <c r="V133" s="15"/>
      <c r="W133" s="15"/>
      <c r="X133" s="15"/>
      <c r="Y133" s="15"/>
      <c r="Z133" s="15"/>
      <c r="AA133" s="15"/>
      <c r="AB133" s="15"/>
      <c r="AC133" s="15"/>
      <c r="AD133" s="15"/>
      <c r="AE133" s="15"/>
      <c r="AF133" s="15"/>
      <c r="AG133" s="15"/>
      <c r="AH133" s="15"/>
      <c r="AI133" s="15"/>
      <c r="AJ133" s="15"/>
      <c r="AK133" s="15"/>
      <c r="AL133" s="15"/>
      <c r="AM133" s="15"/>
      <c r="AN133" s="15"/>
      <c r="AO133" s="15"/>
      <c r="AP133" s="15"/>
      <c r="AQ133" s="15"/>
      <c r="AR133" s="15"/>
      <c r="AS133" s="15"/>
      <c r="AT133" s="15"/>
      <c r="AU133" s="15"/>
      <c r="AV133" s="15"/>
      <c r="AW133" s="15"/>
      <c r="AX133" s="15"/>
      <c r="AY133" s="15"/>
      <c r="AZ133" s="15"/>
      <c r="BA133" s="15"/>
      <c r="BB133" s="15"/>
      <c r="BC133" s="15"/>
      <c r="BD133" s="15"/>
      <c r="BE133" s="15"/>
      <c r="BF133" s="15"/>
      <c r="BG133" s="15"/>
      <c r="BH133" s="15"/>
      <c r="BI133" s="15"/>
      <c r="BJ133" s="15"/>
      <c r="BK133" s="15"/>
      <c r="BL133" s="15"/>
      <c r="BM133" s="15"/>
      <c r="BN133" s="15"/>
      <c r="BO133" s="15"/>
      <c r="BP133" s="15"/>
      <c r="BQ133" s="15"/>
      <c r="BR133" s="15"/>
      <c r="BS133" s="15"/>
      <c r="BT133" s="15"/>
      <c r="BU133" s="15"/>
      <c r="BV133" s="15"/>
      <c r="BW133" s="15"/>
      <c r="BX133" s="15"/>
      <c r="BY133" s="15"/>
      <c r="BZ133" s="15"/>
      <c r="CA133" s="15"/>
      <c r="CB133" s="15"/>
      <c r="CC133" s="15"/>
      <c r="CD133" s="15"/>
      <c r="CE133" s="15"/>
      <c r="CF133" s="15"/>
      <c r="CG133" s="15"/>
      <c r="CH133" s="15"/>
      <c r="CI133" s="15"/>
      <c r="CJ133" s="15"/>
      <c r="CK133" s="15"/>
      <c r="CL133" s="15"/>
      <c r="CM133" s="15"/>
      <c r="CN133" s="15"/>
      <c r="CO133" s="15"/>
      <c r="CP133" s="15"/>
      <c r="CQ133" s="15"/>
      <c r="CR133" s="15"/>
      <c r="CS133" s="15"/>
    </row>
    <row r="134" spans="1:97">
      <c r="A134" s="15" t="s">
        <v>1849</v>
      </c>
      <c r="B134" s="15">
        <v>0</v>
      </c>
      <c r="C134" s="15">
        <v>0</v>
      </c>
      <c r="D134" s="15">
        <v>0</v>
      </c>
      <c r="E134" s="15">
        <v>0</v>
      </c>
      <c r="F134" s="15">
        <v>90</v>
      </c>
      <c r="G134" s="15"/>
      <c r="H134" s="66" t="e">
        <f t="shared" si="12"/>
        <v>#DIV/0!</v>
      </c>
      <c r="I134" s="66" t="e">
        <f t="shared" si="13"/>
        <v>#DIV/0!</v>
      </c>
      <c r="J134" s="66" t="e">
        <f t="shared" si="14"/>
        <v>#DIV/0!</v>
      </c>
      <c r="K134" s="66" t="e">
        <f t="shared" si="15"/>
        <v>#DIV/0!</v>
      </c>
      <c r="L134" s="15"/>
      <c r="M134" s="15"/>
      <c r="N134" s="15"/>
      <c r="O134" s="15"/>
      <c r="P134" s="15"/>
      <c r="Q134" s="15"/>
      <c r="R134" s="15"/>
      <c r="S134" s="15"/>
      <c r="T134" s="15"/>
      <c r="U134" s="15"/>
      <c r="V134" s="15"/>
      <c r="W134" s="15"/>
      <c r="X134" s="15"/>
      <c r="Y134" s="15"/>
      <c r="Z134" s="15"/>
      <c r="AA134" s="15"/>
      <c r="AB134" s="15"/>
      <c r="AC134" s="15"/>
      <c r="AD134" s="15"/>
      <c r="AE134" s="15"/>
      <c r="AF134" s="15"/>
      <c r="AG134" s="15"/>
      <c r="AH134" s="15"/>
      <c r="AI134" s="15"/>
      <c r="AJ134" s="15"/>
      <c r="AK134" s="15"/>
      <c r="AL134" s="15"/>
      <c r="AM134" s="15"/>
      <c r="AN134" s="15"/>
      <c r="AO134" s="15"/>
      <c r="AP134" s="15"/>
      <c r="AQ134" s="15"/>
      <c r="AR134" s="15"/>
      <c r="AS134" s="15"/>
      <c r="AT134" s="15"/>
      <c r="AU134" s="15"/>
      <c r="AV134" s="15"/>
      <c r="AW134" s="15"/>
      <c r="AX134" s="15"/>
      <c r="AY134" s="15"/>
      <c r="AZ134" s="15"/>
      <c r="BA134" s="15"/>
      <c r="BB134" s="15"/>
      <c r="BC134" s="15"/>
      <c r="BD134" s="15"/>
      <c r="BE134" s="15"/>
      <c r="BF134" s="15"/>
      <c r="BG134" s="15"/>
      <c r="BH134" s="15"/>
      <c r="BI134" s="15"/>
      <c r="BJ134" s="15"/>
      <c r="BK134" s="15"/>
      <c r="BL134" s="15"/>
      <c r="BM134" s="15"/>
      <c r="BN134" s="15"/>
      <c r="BO134" s="15"/>
      <c r="BP134" s="15"/>
      <c r="BQ134" s="15"/>
      <c r="BR134" s="15"/>
      <c r="BS134" s="15"/>
      <c r="BT134" s="15"/>
      <c r="BU134" s="15"/>
      <c r="BV134" s="15"/>
      <c r="BW134" s="15"/>
      <c r="BX134" s="15"/>
      <c r="BY134" s="15"/>
      <c r="BZ134" s="15"/>
      <c r="CA134" s="15"/>
      <c r="CB134" s="15"/>
      <c r="CC134" s="15"/>
      <c r="CD134" s="15"/>
      <c r="CE134" s="15"/>
      <c r="CF134" s="15"/>
      <c r="CG134" s="15"/>
      <c r="CH134" s="15"/>
      <c r="CI134" s="15"/>
      <c r="CJ134" s="15"/>
      <c r="CK134" s="15"/>
      <c r="CL134" s="15"/>
      <c r="CM134" s="15"/>
      <c r="CN134" s="15"/>
      <c r="CO134" s="15"/>
      <c r="CP134" s="15"/>
      <c r="CQ134" s="15"/>
      <c r="CR134" s="15"/>
      <c r="CS134" s="15"/>
    </row>
    <row r="135" spans="1:97">
      <c r="A135" s="15" t="s">
        <v>1802</v>
      </c>
      <c r="B135" s="15">
        <v>0</v>
      </c>
      <c r="C135" s="15">
        <v>0</v>
      </c>
      <c r="D135" s="15">
        <v>0</v>
      </c>
      <c r="E135" s="15">
        <v>0</v>
      </c>
      <c r="F135" s="15">
        <v>195</v>
      </c>
      <c r="G135" s="15"/>
      <c r="H135" s="66" t="e">
        <f t="shared" si="12"/>
        <v>#DIV/0!</v>
      </c>
      <c r="I135" s="66" t="e">
        <f t="shared" si="13"/>
        <v>#DIV/0!</v>
      </c>
      <c r="J135" s="66" t="e">
        <f t="shared" si="14"/>
        <v>#DIV/0!</v>
      </c>
      <c r="K135" s="66" t="e">
        <f t="shared" si="15"/>
        <v>#DIV/0!</v>
      </c>
      <c r="L135" s="15"/>
      <c r="M135" s="15"/>
      <c r="N135" s="15"/>
      <c r="O135" s="15"/>
      <c r="P135" s="15"/>
      <c r="Q135" s="15"/>
      <c r="R135" s="15"/>
      <c r="S135" s="15"/>
      <c r="T135" s="15"/>
      <c r="U135" s="15"/>
      <c r="V135" s="15"/>
      <c r="W135" s="15"/>
      <c r="X135" s="15"/>
      <c r="Y135" s="15"/>
      <c r="Z135" s="15"/>
      <c r="AA135" s="15"/>
      <c r="AB135" s="15"/>
      <c r="AC135" s="15"/>
      <c r="AD135" s="15"/>
      <c r="AE135" s="15"/>
      <c r="AF135" s="15"/>
      <c r="AG135" s="15"/>
      <c r="AH135" s="15"/>
      <c r="AI135" s="15"/>
      <c r="AJ135" s="15"/>
      <c r="AK135" s="15"/>
      <c r="AL135" s="15"/>
      <c r="AM135" s="15"/>
      <c r="AN135" s="15"/>
      <c r="AO135" s="15"/>
      <c r="AP135" s="15"/>
      <c r="AQ135" s="15"/>
      <c r="AR135" s="15"/>
      <c r="AS135" s="15"/>
      <c r="AT135" s="15"/>
      <c r="AU135" s="15"/>
      <c r="AV135" s="15"/>
      <c r="AW135" s="15"/>
      <c r="AX135" s="15"/>
      <c r="AY135" s="15"/>
      <c r="AZ135" s="15"/>
      <c r="BA135" s="15"/>
      <c r="BB135" s="15"/>
      <c r="BC135" s="15"/>
      <c r="BD135" s="15"/>
      <c r="BE135" s="15"/>
      <c r="BF135" s="15"/>
      <c r="BG135" s="15"/>
      <c r="BH135" s="15"/>
      <c r="BI135" s="15"/>
      <c r="BJ135" s="15"/>
      <c r="BK135" s="15"/>
      <c r="BL135" s="15"/>
      <c r="BM135" s="15"/>
      <c r="BN135" s="15"/>
      <c r="BO135" s="15"/>
      <c r="BP135" s="15"/>
      <c r="BQ135" s="15"/>
      <c r="BR135" s="15"/>
      <c r="BS135" s="15"/>
      <c r="BT135" s="15"/>
      <c r="BU135" s="15"/>
      <c r="BV135" s="15"/>
      <c r="BW135" s="15"/>
      <c r="BX135" s="15"/>
      <c r="BY135" s="15"/>
      <c r="BZ135" s="15"/>
      <c r="CA135" s="15"/>
      <c r="CB135" s="15"/>
      <c r="CC135" s="15"/>
      <c r="CD135" s="15"/>
      <c r="CE135" s="15"/>
      <c r="CF135" s="15"/>
      <c r="CG135" s="15"/>
      <c r="CH135" s="15"/>
      <c r="CI135" s="15"/>
      <c r="CJ135" s="15"/>
      <c r="CK135" s="15"/>
      <c r="CL135" s="15"/>
      <c r="CM135" s="15"/>
      <c r="CN135" s="15"/>
      <c r="CO135" s="15"/>
      <c r="CP135" s="15"/>
      <c r="CQ135" s="15"/>
      <c r="CR135" s="15"/>
      <c r="CS135" s="15"/>
    </row>
    <row r="136" spans="1:97">
      <c r="A136" s="15" t="s">
        <v>1803</v>
      </c>
      <c r="B136" s="15">
        <v>190</v>
      </c>
      <c r="C136" s="15">
        <v>0</v>
      </c>
      <c r="D136" s="15">
        <v>0</v>
      </c>
      <c r="E136" s="15">
        <v>0</v>
      </c>
      <c r="F136" s="15">
        <v>90</v>
      </c>
      <c r="G136" s="15"/>
      <c r="H136" s="66">
        <f t="shared" si="12"/>
        <v>0</v>
      </c>
      <c r="I136" s="66">
        <f t="shared" si="13"/>
        <v>0</v>
      </c>
      <c r="J136" s="66">
        <f t="shared" si="14"/>
        <v>236.84210526315789</v>
      </c>
      <c r="K136" s="66">
        <f t="shared" si="15"/>
        <v>0</v>
      </c>
      <c r="L136" s="15"/>
      <c r="M136" s="15"/>
      <c r="N136" s="15"/>
      <c r="O136" s="15"/>
      <c r="P136" s="15"/>
      <c r="Q136" s="15"/>
      <c r="R136" s="15"/>
      <c r="S136" s="15"/>
      <c r="T136" s="15"/>
      <c r="U136" s="15"/>
      <c r="V136" s="15"/>
      <c r="W136" s="15"/>
      <c r="X136" s="15"/>
      <c r="Y136" s="15"/>
      <c r="Z136" s="15"/>
      <c r="AA136" s="15"/>
      <c r="AB136" s="15"/>
      <c r="AC136" s="15"/>
      <c r="AD136" s="15"/>
      <c r="AE136" s="15"/>
      <c r="AF136" s="15"/>
      <c r="AG136" s="15"/>
      <c r="AH136" s="15"/>
      <c r="AI136" s="15"/>
      <c r="AJ136" s="15"/>
      <c r="AK136" s="15"/>
      <c r="AL136" s="15"/>
      <c r="AM136" s="15"/>
      <c r="AN136" s="15"/>
      <c r="AO136" s="15"/>
      <c r="AP136" s="15"/>
      <c r="AQ136" s="15"/>
      <c r="AR136" s="15"/>
      <c r="AS136" s="15"/>
      <c r="AT136" s="15"/>
      <c r="AU136" s="15"/>
      <c r="AV136" s="15"/>
      <c r="AW136" s="15"/>
      <c r="AX136" s="15"/>
      <c r="AY136" s="15"/>
      <c r="AZ136" s="15"/>
      <c r="BA136" s="15"/>
      <c r="BB136" s="15"/>
      <c r="BC136" s="15"/>
      <c r="BD136" s="15"/>
      <c r="BE136" s="15"/>
      <c r="BF136" s="15"/>
      <c r="BG136" s="15"/>
      <c r="BH136" s="15"/>
      <c r="BI136" s="15"/>
      <c r="BJ136" s="15"/>
      <c r="BK136" s="15"/>
      <c r="BL136" s="15"/>
      <c r="BM136" s="15"/>
      <c r="BN136" s="15"/>
      <c r="BO136" s="15"/>
      <c r="BP136" s="15"/>
      <c r="BQ136" s="15"/>
      <c r="BR136" s="15"/>
      <c r="BS136" s="15"/>
      <c r="BT136" s="15"/>
      <c r="BU136" s="15"/>
      <c r="BV136" s="15"/>
      <c r="BW136" s="15"/>
      <c r="BX136" s="15"/>
      <c r="BY136" s="15"/>
      <c r="BZ136" s="15"/>
      <c r="CA136" s="15"/>
      <c r="CB136" s="15"/>
      <c r="CC136" s="15"/>
      <c r="CD136" s="15"/>
      <c r="CE136" s="15"/>
      <c r="CF136" s="15"/>
      <c r="CG136" s="15"/>
      <c r="CH136" s="15"/>
      <c r="CI136" s="15"/>
      <c r="CJ136" s="15"/>
      <c r="CK136" s="15"/>
      <c r="CL136" s="15"/>
      <c r="CM136" s="15"/>
      <c r="CN136" s="15"/>
      <c r="CO136" s="15"/>
      <c r="CP136" s="15"/>
      <c r="CQ136" s="15"/>
      <c r="CR136" s="15"/>
      <c r="CS136" s="15"/>
    </row>
    <row r="137" spans="1:97">
      <c r="A137" s="15" t="s">
        <v>1804</v>
      </c>
      <c r="B137" s="15">
        <v>250</v>
      </c>
      <c r="C137" s="15">
        <v>0</v>
      </c>
      <c r="D137" s="15">
        <v>0</v>
      </c>
      <c r="E137" s="15">
        <v>0</v>
      </c>
      <c r="F137" s="15">
        <v>115</v>
      </c>
      <c r="G137" s="15"/>
      <c r="H137" s="66">
        <f t="shared" si="12"/>
        <v>0</v>
      </c>
      <c r="I137" s="66">
        <f t="shared" si="13"/>
        <v>0</v>
      </c>
      <c r="J137" s="66">
        <f t="shared" si="14"/>
        <v>230</v>
      </c>
      <c r="K137" s="66">
        <f t="shared" si="15"/>
        <v>0</v>
      </c>
      <c r="L137" s="15"/>
      <c r="M137" s="15"/>
      <c r="N137" s="15"/>
      <c r="O137" s="15"/>
      <c r="P137" s="15"/>
      <c r="Q137" s="15"/>
      <c r="R137" s="15"/>
      <c r="S137" s="15"/>
      <c r="T137" s="15"/>
      <c r="U137" s="15"/>
      <c r="V137" s="15"/>
      <c r="W137" s="15"/>
      <c r="X137" s="15"/>
      <c r="Y137" s="15"/>
      <c r="Z137" s="15"/>
      <c r="AA137" s="15"/>
      <c r="AB137" s="15"/>
      <c r="AC137" s="15"/>
      <c r="AD137" s="15"/>
      <c r="AE137" s="15"/>
      <c r="AF137" s="15"/>
      <c r="AG137" s="15"/>
      <c r="AH137" s="15"/>
      <c r="AI137" s="15"/>
      <c r="AJ137" s="15"/>
      <c r="AK137" s="15"/>
      <c r="AL137" s="15"/>
      <c r="AM137" s="15"/>
      <c r="AN137" s="15"/>
      <c r="AO137" s="15"/>
      <c r="AP137" s="15"/>
      <c r="AQ137" s="15"/>
      <c r="AR137" s="15"/>
      <c r="AS137" s="15"/>
      <c r="AT137" s="15"/>
      <c r="AU137" s="15"/>
      <c r="AV137" s="15"/>
      <c r="AW137" s="15"/>
      <c r="AX137" s="15"/>
      <c r="AY137" s="15"/>
      <c r="AZ137" s="15"/>
      <c r="BA137" s="15"/>
      <c r="BB137" s="15"/>
      <c r="BC137" s="15"/>
      <c r="BD137" s="15"/>
      <c r="BE137" s="15"/>
      <c r="BF137" s="15"/>
      <c r="BG137" s="15"/>
      <c r="BH137" s="15"/>
      <c r="BI137" s="15"/>
      <c r="BJ137" s="15"/>
      <c r="BK137" s="15"/>
      <c r="BL137" s="15"/>
      <c r="BM137" s="15"/>
      <c r="BN137" s="15"/>
      <c r="BO137" s="15"/>
      <c r="BP137" s="15"/>
      <c r="BQ137" s="15"/>
      <c r="BR137" s="15"/>
      <c r="BS137" s="15"/>
      <c r="BT137" s="15"/>
      <c r="BU137" s="15"/>
      <c r="BV137" s="15"/>
      <c r="BW137" s="15"/>
      <c r="BX137" s="15"/>
      <c r="BY137" s="15"/>
      <c r="BZ137" s="15"/>
      <c r="CA137" s="15"/>
      <c r="CB137" s="15"/>
      <c r="CC137" s="15"/>
      <c r="CD137" s="15"/>
      <c r="CE137" s="15"/>
      <c r="CF137" s="15"/>
      <c r="CG137" s="15"/>
      <c r="CH137" s="15"/>
      <c r="CI137" s="15"/>
      <c r="CJ137" s="15"/>
      <c r="CK137" s="15"/>
      <c r="CL137" s="15"/>
      <c r="CM137" s="15"/>
      <c r="CN137" s="15"/>
      <c r="CO137" s="15"/>
      <c r="CP137" s="15"/>
      <c r="CQ137" s="15"/>
      <c r="CR137" s="15"/>
      <c r="CS137" s="15"/>
    </row>
    <row r="138" spans="1:97">
      <c r="A138" s="15" t="s">
        <v>1805</v>
      </c>
      <c r="B138" s="15">
        <v>390</v>
      </c>
      <c r="C138" s="15">
        <v>0</v>
      </c>
      <c r="D138" s="15">
        <v>0</v>
      </c>
      <c r="E138" s="15">
        <v>0</v>
      </c>
      <c r="F138" s="15">
        <v>175</v>
      </c>
      <c r="G138" s="15"/>
      <c r="H138" s="66">
        <f t="shared" si="12"/>
        <v>0</v>
      </c>
      <c r="I138" s="66">
        <f t="shared" si="13"/>
        <v>0</v>
      </c>
      <c r="J138" s="66">
        <f t="shared" si="14"/>
        <v>224.35897435897436</v>
      </c>
      <c r="K138" s="66">
        <f t="shared" si="15"/>
        <v>0</v>
      </c>
      <c r="L138" s="15"/>
      <c r="M138" s="15"/>
      <c r="N138" s="15"/>
      <c r="O138" s="15"/>
      <c r="P138" s="15"/>
      <c r="Q138" s="15"/>
      <c r="R138" s="15"/>
      <c r="S138" s="15"/>
      <c r="T138" s="15"/>
      <c r="U138" s="15"/>
      <c r="V138" s="15"/>
      <c r="W138" s="15"/>
      <c r="X138" s="15"/>
      <c r="Y138" s="15"/>
      <c r="Z138" s="15"/>
      <c r="AA138" s="15"/>
      <c r="AB138" s="15"/>
      <c r="AC138" s="15"/>
      <c r="AD138" s="15"/>
      <c r="AE138" s="15"/>
      <c r="AF138" s="15"/>
      <c r="AG138" s="15"/>
      <c r="AH138" s="15"/>
      <c r="AI138" s="15"/>
      <c r="AJ138" s="15"/>
      <c r="AK138" s="15"/>
      <c r="AL138" s="15"/>
      <c r="AM138" s="15"/>
      <c r="AN138" s="15"/>
      <c r="AO138" s="15"/>
      <c r="AP138" s="15"/>
      <c r="AQ138" s="15"/>
      <c r="AR138" s="15"/>
      <c r="AS138" s="15"/>
      <c r="AT138" s="15"/>
      <c r="AU138" s="15"/>
      <c r="AV138" s="15"/>
      <c r="AW138" s="15"/>
      <c r="AX138" s="15"/>
      <c r="AY138" s="15"/>
      <c r="AZ138" s="15"/>
      <c r="BA138" s="15"/>
      <c r="BB138" s="15"/>
      <c r="BC138" s="15"/>
      <c r="BD138" s="15"/>
      <c r="BE138" s="15"/>
      <c r="BF138" s="15"/>
      <c r="BG138" s="15"/>
      <c r="BH138" s="15"/>
      <c r="BI138" s="15"/>
      <c r="BJ138" s="15"/>
      <c r="BK138" s="15"/>
      <c r="BL138" s="15"/>
      <c r="BM138" s="15"/>
      <c r="BN138" s="15"/>
      <c r="BO138" s="15"/>
      <c r="BP138" s="15"/>
      <c r="BQ138" s="15"/>
      <c r="BR138" s="15"/>
      <c r="BS138" s="15"/>
      <c r="BT138" s="15"/>
      <c r="BU138" s="15"/>
      <c r="BV138" s="15"/>
      <c r="BW138" s="15"/>
      <c r="BX138" s="15"/>
      <c r="BY138" s="15"/>
      <c r="BZ138" s="15"/>
      <c r="CA138" s="15"/>
      <c r="CB138" s="15"/>
      <c r="CC138" s="15"/>
      <c r="CD138" s="15"/>
      <c r="CE138" s="15"/>
      <c r="CF138" s="15"/>
      <c r="CG138" s="15"/>
      <c r="CH138" s="15"/>
      <c r="CI138" s="15"/>
      <c r="CJ138" s="15"/>
      <c r="CK138" s="15"/>
      <c r="CL138" s="15"/>
      <c r="CM138" s="15"/>
      <c r="CN138" s="15"/>
      <c r="CO138" s="15"/>
      <c r="CP138" s="15"/>
      <c r="CQ138" s="15"/>
      <c r="CR138" s="15"/>
      <c r="CS138" s="15"/>
    </row>
    <row r="139" spans="1:97">
      <c r="A139" s="15" t="s">
        <v>1806</v>
      </c>
      <c r="B139" s="15">
        <v>850</v>
      </c>
      <c r="C139" s="15">
        <v>0</v>
      </c>
      <c r="D139" s="15">
        <v>0</v>
      </c>
      <c r="E139" s="15">
        <v>0</v>
      </c>
      <c r="F139" s="15">
        <v>390</v>
      </c>
      <c r="G139" s="15"/>
      <c r="H139" s="66">
        <f t="shared" si="12"/>
        <v>0</v>
      </c>
      <c r="I139" s="66">
        <f t="shared" si="13"/>
        <v>0</v>
      </c>
      <c r="J139" s="66">
        <f t="shared" si="14"/>
        <v>229.41176470588235</v>
      </c>
      <c r="K139" s="66">
        <f t="shared" si="15"/>
        <v>0</v>
      </c>
      <c r="L139" s="15"/>
      <c r="M139" s="15"/>
      <c r="N139" s="15"/>
      <c r="O139" s="15"/>
      <c r="P139" s="15"/>
      <c r="Q139" s="15"/>
      <c r="R139" s="15"/>
      <c r="S139" s="15"/>
      <c r="T139" s="15"/>
      <c r="U139" s="15"/>
      <c r="V139" s="15"/>
      <c r="W139" s="15"/>
      <c r="X139" s="15"/>
      <c r="Y139" s="15"/>
      <c r="Z139" s="15"/>
      <c r="AA139" s="15"/>
      <c r="AB139" s="15"/>
      <c r="AC139" s="15"/>
      <c r="AD139" s="15"/>
      <c r="AE139" s="15"/>
      <c r="AF139" s="15"/>
      <c r="AG139" s="15"/>
      <c r="AH139" s="15"/>
      <c r="AI139" s="15"/>
      <c r="AJ139" s="15"/>
      <c r="AK139" s="15"/>
      <c r="AL139" s="15"/>
      <c r="AM139" s="15"/>
      <c r="AN139" s="15"/>
      <c r="AO139" s="15"/>
      <c r="AP139" s="15"/>
      <c r="AQ139" s="15"/>
      <c r="AR139" s="15"/>
      <c r="AS139" s="15"/>
      <c r="AT139" s="15"/>
      <c r="AU139" s="15"/>
      <c r="AV139" s="15"/>
      <c r="AW139" s="15"/>
      <c r="AX139" s="15"/>
      <c r="AY139" s="15"/>
      <c r="AZ139" s="15"/>
      <c r="BA139" s="15"/>
      <c r="BB139" s="15"/>
      <c r="BC139" s="15"/>
      <c r="BD139" s="15"/>
      <c r="BE139" s="15"/>
      <c r="BF139" s="15"/>
      <c r="BG139" s="15"/>
      <c r="BH139" s="15"/>
      <c r="BI139" s="15"/>
      <c r="BJ139" s="15"/>
      <c r="BK139" s="15"/>
      <c r="BL139" s="15"/>
      <c r="BM139" s="15"/>
      <c r="BN139" s="15"/>
      <c r="BO139" s="15"/>
      <c r="BP139" s="15"/>
      <c r="BQ139" s="15"/>
      <c r="BR139" s="15"/>
      <c r="BS139" s="15"/>
      <c r="BT139" s="15"/>
      <c r="BU139" s="15"/>
      <c r="BV139" s="15"/>
      <c r="BW139" s="15"/>
      <c r="BX139" s="15"/>
      <c r="BY139" s="15"/>
      <c r="BZ139" s="15"/>
      <c r="CA139" s="15"/>
      <c r="CB139" s="15"/>
      <c r="CC139" s="15"/>
      <c r="CD139" s="15"/>
      <c r="CE139" s="15"/>
      <c r="CF139" s="15"/>
      <c r="CG139" s="15"/>
      <c r="CH139" s="15"/>
      <c r="CI139" s="15"/>
      <c r="CJ139" s="15"/>
      <c r="CK139" s="15"/>
      <c r="CL139" s="15"/>
      <c r="CM139" s="15"/>
      <c r="CN139" s="15"/>
      <c r="CO139" s="15"/>
      <c r="CP139" s="15"/>
      <c r="CQ139" s="15"/>
      <c r="CR139" s="15"/>
      <c r="CS139" s="15"/>
    </row>
    <row r="140" spans="1:97">
      <c r="A140" s="15" t="s">
        <v>1807</v>
      </c>
      <c r="B140" s="15">
        <v>190</v>
      </c>
      <c r="C140" s="15">
        <v>0</v>
      </c>
      <c r="D140" s="15">
        <v>0</v>
      </c>
      <c r="E140" s="15">
        <v>0</v>
      </c>
      <c r="F140" s="15">
        <v>45</v>
      </c>
      <c r="G140" s="15"/>
      <c r="H140" s="66">
        <f t="shared" si="12"/>
        <v>0</v>
      </c>
      <c r="I140" s="66">
        <f t="shared" si="13"/>
        <v>0</v>
      </c>
      <c r="J140" s="66">
        <f t="shared" si="14"/>
        <v>118.42105263157895</v>
      </c>
      <c r="K140" s="66">
        <f t="shared" si="15"/>
        <v>0</v>
      </c>
      <c r="L140" s="15"/>
      <c r="M140" s="15"/>
      <c r="N140" s="15"/>
      <c r="O140" s="15"/>
      <c r="P140" s="15"/>
      <c r="Q140" s="15"/>
      <c r="R140" s="15"/>
      <c r="S140" s="15"/>
      <c r="T140" s="15"/>
      <c r="U140" s="15"/>
      <c r="V140" s="15"/>
      <c r="W140" s="15"/>
      <c r="X140" s="15"/>
      <c r="Y140" s="15"/>
      <c r="Z140" s="15"/>
      <c r="AA140" s="15"/>
      <c r="AB140" s="15"/>
      <c r="AC140" s="15"/>
      <c r="AD140" s="15"/>
      <c r="AE140" s="15"/>
      <c r="AF140" s="15"/>
      <c r="AG140" s="15"/>
      <c r="AH140" s="15"/>
      <c r="AI140" s="15"/>
      <c r="AJ140" s="15"/>
      <c r="AK140" s="15"/>
      <c r="AL140" s="15"/>
      <c r="AM140" s="15"/>
      <c r="AN140" s="15"/>
      <c r="AO140" s="15"/>
      <c r="AP140" s="15"/>
      <c r="AQ140" s="15"/>
      <c r="AR140" s="15"/>
      <c r="AS140" s="15"/>
      <c r="AT140" s="15"/>
      <c r="AU140" s="15"/>
      <c r="AV140" s="15"/>
      <c r="AW140" s="15"/>
      <c r="AX140" s="15"/>
      <c r="AY140" s="15"/>
      <c r="AZ140" s="15"/>
      <c r="BA140" s="15"/>
      <c r="BB140" s="15"/>
      <c r="BC140" s="15"/>
      <c r="BD140" s="15"/>
      <c r="BE140" s="15"/>
      <c r="BF140" s="15"/>
      <c r="BG140" s="15"/>
      <c r="BH140" s="15"/>
      <c r="BI140" s="15"/>
      <c r="BJ140" s="15"/>
      <c r="BK140" s="15"/>
      <c r="BL140" s="15"/>
      <c r="BM140" s="15"/>
      <c r="BN140" s="15"/>
      <c r="BO140" s="15"/>
      <c r="BP140" s="15"/>
      <c r="BQ140" s="15"/>
      <c r="BR140" s="15"/>
      <c r="BS140" s="15"/>
      <c r="BT140" s="15"/>
      <c r="BU140" s="15"/>
      <c r="BV140" s="15"/>
      <c r="BW140" s="15"/>
      <c r="BX140" s="15"/>
      <c r="BY140" s="15"/>
      <c r="BZ140" s="15"/>
      <c r="CA140" s="15"/>
      <c r="CB140" s="15"/>
      <c r="CC140" s="15"/>
      <c r="CD140" s="15"/>
      <c r="CE140" s="15"/>
      <c r="CF140" s="15"/>
      <c r="CG140" s="15"/>
      <c r="CH140" s="15"/>
      <c r="CI140" s="15"/>
      <c r="CJ140" s="15"/>
      <c r="CK140" s="15"/>
      <c r="CL140" s="15"/>
      <c r="CM140" s="15"/>
      <c r="CN140" s="15"/>
      <c r="CO140" s="15"/>
      <c r="CP140" s="15"/>
      <c r="CQ140" s="15"/>
      <c r="CR140" s="15"/>
      <c r="CS140" s="15"/>
    </row>
    <row r="141" spans="1:97">
      <c r="A141" s="15" t="s">
        <v>1808</v>
      </c>
      <c r="B141" s="15">
        <v>250</v>
      </c>
      <c r="C141" s="15">
        <v>0</v>
      </c>
      <c r="D141" s="15">
        <v>0</v>
      </c>
      <c r="E141" s="15">
        <v>0</v>
      </c>
      <c r="F141" s="15">
        <v>55</v>
      </c>
      <c r="G141" s="15"/>
      <c r="H141" s="66">
        <f t="shared" si="12"/>
        <v>0</v>
      </c>
      <c r="I141" s="66">
        <f t="shared" si="13"/>
        <v>0</v>
      </c>
      <c r="J141" s="66">
        <f t="shared" si="14"/>
        <v>110</v>
      </c>
      <c r="K141" s="66">
        <f t="shared" si="15"/>
        <v>0</v>
      </c>
      <c r="L141" s="15"/>
      <c r="M141" s="15"/>
      <c r="N141" s="15"/>
      <c r="O141" s="15"/>
      <c r="P141" s="15"/>
      <c r="Q141" s="15"/>
      <c r="R141" s="15"/>
      <c r="S141" s="15"/>
      <c r="T141" s="15"/>
      <c r="U141" s="15"/>
      <c r="V141" s="15"/>
      <c r="W141" s="15"/>
      <c r="X141" s="15"/>
      <c r="Y141" s="15"/>
      <c r="Z141" s="15"/>
      <c r="AA141" s="15"/>
      <c r="AB141" s="15"/>
      <c r="AC141" s="15"/>
      <c r="AD141" s="15"/>
      <c r="AE141" s="15"/>
      <c r="AF141" s="15"/>
      <c r="AG141" s="15"/>
      <c r="AH141" s="15"/>
      <c r="AI141" s="15"/>
      <c r="AJ141" s="15"/>
      <c r="AK141" s="15"/>
      <c r="AL141" s="15"/>
      <c r="AM141" s="15"/>
      <c r="AN141" s="15"/>
      <c r="AO141" s="15"/>
      <c r="AP141" s="15"/>
      <c r="AQ141" s="15"/>
      <c r="AR141" s="15"/>
      <c r="AS141" s="15"/>
      <c r="AT141" s="15"/>
      <c r="AU141" s="15"/>
      <c r="AV141" s="15"/>
      <c r="AW141" s="15"/>
      <c r="AX141" s="15"/>
      <c r="AY141" s="15"/>
      <c r="AZ141" s="15"/>
      <c r="BA141" s="15"/>
      <c r="BB141" s="15"/>
      <c r="BC141" s="15"/>
      <c r="BD141" s="15"/>
      <c r="BE141" s="15"/>
      <c r="BF141" s="15"/>
      <c r="BG141" s="15"/>
      <c r="BH141" s="15"/>
      <c r="BI141" s="15"/>
      <c r="BJ141" s="15"/>
      <c r="BK141" s="15"/>
      <c r="BL141" s="15"/>
      <c r="BM141" s="15"/>
      <c r="BN141" s="15"/>
      <c r="BO141" s="15"/>
      <c r="BP141" s="15"/>
      <c r="BQ141" s="15"/>
      <c r="BR141" s="15"/>
      <c r="BS141" s="15"/>
      <c r="BT141" s="15"/>
      <c r="BU141" s="15"/>
      <c r="BV141" s="15"/>
      <c r="BW141" s="15"/>
      <c r="BX141" s="15"/>
      <c r="BY141" s="15"/>
      <c r="BZ141" s="15"/>
      <c r="CA141" s="15"/>
      <c r="CB141" s="15"/>
      <c r="CC141" s="15"/>
      <c r="CD141" s="15"/>
      <c r="CE141" s="15"/>
      <c r="CF141" s="15"/>
      <c r="CG141" s="15"/>
      <c r="CH141" s="15"/>
      <c r="CI141" s="15"/>
      <c r="CJ141" s="15"/>
      <c r="CK141" s="15"/>
      <c r="CL141" s="15"/>
      <c r="CM141" s="15"/>
      <c r="CN141" s="15"/>
      <c r="CO141" s="15"/>
      <c r="CP141" s="15"/>
      <c r="CQ141" s="15"/>
      <c r="CR141" s="15"/>
      <c r="CS141" s="15"/>
    </row>
    <row r="142" spans="1:97">
      <c r="A142" s="15" t="s">
        <v>1809</v>
      </c>
      <c r="B142" s="15">
        <v>390</v>
      </c>
      <c r="C142" s="15">
        <v>0</v>
      </c>
      <c r="D142" s="15">
        <v>0</v>
      </c>
      <c r="E142" s="15">
        <v>0</v>
      </c>
      <c r="F142" s="15">
        <v>90</v>
      </c>
      <c r="G142" s="15"/>
      <c r="H142" s="66">
        <f t="shared" si="12"/>
        <v>0</v>
      </c>
      <c r="I142" s="66">
        <f t="shared" si="13"/>
        <v>0</v>
      </c>
      <c r="J142" s="66">
        <f t="shared" si="14"/>
        <v>115.38461538461539</v>
      </c>
      <c r="K142" s="66">
        <f t="shared" si="15"/>
        <v>0</v>
      </c>
      <c r="L142" s="15"/>
      <c r="M142" s="15"/>
      <c r="N142" s="15"/>
      <c r="O142" s="15"/>
      <c r="P142" s="15"/>
      <c r="Q142" s="15"/>
      <c r="R142" s="15"/>
      <c r="S142" s="15"/>
      <c r="T142" s="15"/>
      <c r="U142" s="15"/>
      <c r="V142" s="15"/>
      <c r="W142" s="15"/>
      <c r="X142" s="15"/>
      <c r="Y142" s="15"/>
      <c r="Z142" s="15"/>
      <c r="AA142" s="15"/>
      <c r="AB142" s="15"/>
      <c r="AC142" s="15"/>
      <c r="AD142" s="15"/>
      <c r="AE142" s="15"/>
      <c r="AF142" s="15"/>
      <c r="AG142" s="15"/>
      <c r="AH142" s="15"/>
      <c r="AI142" s="15"/>
      <c r="AJ142" s="15"/>
      <c r="AK142" s="15"/>
      <c r="AL142" s="15"/>
      <c r="AM142" s="15"/>
      <c r="AN142" s="15"/>
      <c r="AO142" s="15"/>
      <c r="AP142" s="15"/>
      <c r="AQ142" s="15"/>
      <c r="AR142" s="15"/>
      <c r="AS142" s="15"/>
      <c r="AT142" s="15"/>
      <c r="AU142" s="15"/>
      <c r="AV142" s="15"/>
      <c r="AW142" s="15"/>
      <c r="AX142" s="15"/>
      <c r="AY142" s="15"/>
      <c r="AZ142" s="15"/>
      <c r="BA142" s="15"/>
      <c r="BB142" s="15"/>
      <c r="BC142" s="15"/>
      <c r="BD142" s="15"/>
      <c r="BE142" s="15"/>
      <c r="BF142" s="15"/>
      <c r="BG142" s="15"/>
      <c r="BH142" s="15"/>
      <c r="BI142" s="15"/>
      <c r="BJ142" s="15"/>
      <c r="BK142" s="15"/>
      <c r="BL142" s="15"/>
      <c r="BM142" s="15"/>
      <c r="BN142" s="15"/>
      <c r="BO142" s="15"/>
      <c r="BP142" s="15"/>
      <c r="BQ142" s="15"/>
      <c r="BR142" s="15"/>
      <c r="BS142" s="15"/>
      <c r="BT142" s="15"/>
      <c r="BU142" s="15"/>
      <c r="BV142" s="15"/>
      <c r="BW142" s="15"/>
      <c r="BX142" s="15"/>
      <c r="BY142" s="15"/>
      <c r="BZ142" s="15"/>
      <c r="CA142" s="15"/>
      <c r="CB142" s="15"/>
      <c r="CC142" s="15"/>
      <c r="CD142" s="15"/>
      <c r="CE142" s="15"/>
      <c r="CF142" s="15"/>
      <c r="CG142" s="15"/>
      <c r="CH142" s="15"/>
      <c r="CI142" s="15"/>
      <c r="CJ142" s="15"/>
      <c r="CK142" s="15"/>
      <c r="CL142" s="15"/>
      <c r="CM142" s="15"/>
      <c r="CN142" s="15"/>
      <c r="CO142" s="15"/>
      <c r="CP142" s="15"/>
      <c r="CQ142" s="15"/>
      <c r="CR142" s="15"/>
      <c r="CS142" s="15"/>
    </row>
    <row r="143" spans="1:97">
      <c r="A143" s="15" t="s">
        <v>1810</v>
      </c>
      <c r="B143" s="15">
        <v>850</v>
      </c>
      <c r="C143" s="15">
        <v>0</v>
      </c>
      <c r="D143" s="15">
        <v>0</v>
      </c>
      <c r="E143" s="15">
        <v>0</v>
      </c>
      <c r="F143" s="15">
        <v>195</v>
      </c>
      <c r="G143" s="15"/>
      <c r="H143" s="66">
        <f t="shared" si="12"/>
        <v>0</v>
      </c>
      <c r="I143" s="66">
        <f t="shared" si="13"/>
        <v>0</v>
      </c>
      <c r="J143" s="66">
        <f t="shared" si="14"/>
        <v>114.70588235294117</v>
      </c>
      <c r="K143" s="66">
        <f t="shared" si="15"/>
        <v>0</v>
      </c>
      <c r="L143" s="15"/>
      <c r="M143" s="15"/>
      <c r="N143" s="15"/>
      <c r="O143" s="15"/>
      <c r="P143" s="15"/>
      <c r="Q143" s="15"/>
      <c r="R143" s="15"/>
      <c r="S143" s="15"/>
      <c r="T143" s="15"/>
      <c r="U143" s="15"/>
      <c r="V143" s="15"/>
      <c r="W143" s="15"/>
      <c r="X143" s="15"/>
      <c r="Y143" s="15"/>
      <c r="Z143" s="15"/>
      <c r="AA143" s="15"/>
      <c r="AB143" s="15"/>
      <c r="AC143" s="15"/>
      <c r="AD143" s="15"/>
      <c r="AE143" s="15"/>
      <c r="AF143" s="15"/>
      <c r="AG143" s="15"/>
      <c r="AH143" s="15"/>
      <c r="AI143" s="15"/>
      <c r="AJ143" s="15"/>
      <c r="AK143" s="15"/>
      <c r="AL143" s="15"/>
      <c r="AM143" s="15"/>
      <c r="AN143" s="15"/>
      <c r="AO143" s="15"/>
      <c r="AP143" s="15"/>
      <c r="AQ143" s="15"/>
      <c r="AR143" s="15"/>
      <c r="AS143" s="15"/>
      <c r="AT143" s="15"/>
      <c r="AU143" s="15"/>
      <c r="AV143" s="15"/>
      <c r="AW143" s="15"/>
      <c r="AX143" s="15"/>
      <c r="AY143" s="15"/>
      <c r="AZ143" s="15"/>
      <c r="BA143" s="15"/>
      <c r="BB143" s="15"/>
      <c r="BC143" s="15"/>
      <c r="BD143" s="15"/>
      <c r="BE143" s="15"/>
      <c r="BF143" s="15"/>
      <c r="BG143" s="15"/>
      <c r="BH143" s="15"/>
      <c r="BI143" s="15"/>
      <c r="BJ143" s="15"/>
      <c r="BK143" s="15"/>
      <c r="BL143" s="15"/>
      <c r="BM143" s="15"/>
      <c r="BN143" s="15"/>
      <c r="BO143" s="15"/>
      <c r="BP143" s="15"/>
      <c r="BQ143" s="15"/>
      <c r="BR143" s="15"/>
      <c r="BS143" s="15"/>
      <c r="BT143" s="15"/>
      <c r="BU143" s="15"/>
      <c r="BV143" s="15"/>
      <c r="BW143" s="15"/>
      <c r="BX143" s="15"/>
      <c r="BY143" s="15"/>
      <c r="BZ143" s="15"/>
      <c r="CA143" s="15"/>
      <c r="CB143" s="15"/>
      <c r="CC143" s="15"/>
      <c r="CD143" s="15"/>
      <c r="CE143" s="15"/>
      <c r="CF143" s="15"/>
      <c r="CG143" s="15"/>
      <c r="CH143" s="15"/>
      <c r="CI143" s="15"/>
      <c r="CJ143" s="15"/>
      <c r="CK143" s="15"/>
      <c r="CL143" s="15"/>
      <c r="CM143" s="15"/>
      <c r="CN143" s="15"/>
      <c r="CO143" s="15"/>
      <c r="CP143" s="15"/>
      <c r="CQ143" s="15"/>
      <c r="CR143" s="15"/>
      <c r="CS143" s="15"/>
    </row>
    <row r="144" spans="1:97">
      <c r="A144" s="15" t="s">
        <v>1811</v>
      </c>
      <c r="B144" s="15">
        <v>0</v>
      </c>
      <c r="C144" s="15">
        <v>0</v>
      </c>
      <c r="D144" s="15">
        <v>0</v>
      </c>
      <c r="E144" s="15">
        <v>0</v>
      </c>
      <c r="F144" s="15">
        <v>55</v>
      </c>
      <c r="G144" s="15"/>
      <c r="H144" s="66" t="e">
        <f t="shared" si="12"/>
        <v>#DIV/0!</v>
      </c>
      <c r="I144" s="66" t="e">
        <f t="shared" si="13"/>
        <v>#DIV/0!</v>
      </c>
      <c r="J144" s="66" t="e">
        <f t="shared" si="14"/>
        <v>#DIV/0!</v>
      </c>
      <c r="K144" s="66" t="e">
        <f t="shared" si="15"/>
        <v>#DIV/0!</v>
      </c>
      <c r="L144" s="15"/>
      <c r="M144" s="15"/>
      <c r="N144" s="15"/>
      <c r="O144" s="15"/>
      <c r="P144" s="15"/>
      <c r="Q144" s="15"/>
      <c r="R144" s="15"/>
      <c r="S144" s="15"/>
      <c r="T144" s="15"/>
      <c r="U144" s="15"/>
      <c r="V144" s="15"/>
      <c r="W144" s="15"/>
      <c r="X144" s="15"/>
      <c r="Y144" s="15"/>
      <c r="Z144" s="15"/>
      <c r="AA144" s="15"/>
      <c r="AB144" s="15"/>
      <c r="AC144" s="15"/>
      <c r="AD144" s="15"/>
      <c r="AE144" s="15"/>
      <c r="AF144" s="15"/>
      <c r="AG144" s="15"/>
      <c r="AH144" s="15"/>
      <c r="AI144" s="15"/>
      <c r="AJ144" s="15"/>
      <c r="AK144" s="15"/>
      <c r="AL144" s="15"/>
      <c r="AM144" s="15"/>
      <c r="AN144" s="15"/>
      <c r="AO144" s="15"/>
      <c r="AP144" s="15"/>
      <c r="AQ144" s="15"/>
      <c r="AR144" s="15"/>
      <c r="AS144" s="15"/>
      <c r="AT144" s="15"/>
      <c r="AU144" s="15"/>
      <c r="AV144" s="15"/>
      <c r="AW144" s="15"/>
      <c r="AX144" s="15"/>
      <c r="AY144" s="15"/>
      <c r="AZ144" s="15"/>
      <c r="BA144" s="15"/>
      <c r="BB144" s="15"/>
      <c r="BC144" s="15"/>
      <c r="BD144" s="15"/>
      <c r="BE144" s="15"/>
      <c r="BF144" s="15"/>
      <c r="BG144" s="15"/>
      <c r="BH144" s="15"/>
      <c r="BI144" s="15"/>
      <c r="BJ144" s="15"/>
      <c r="BK144" s="15"/>
      <c r="BL144" s="15"/>
      <c r="BM144" s="15"/>
      <c r="BN144" s="15"/>
      <c r="BO144" s="15"/>
      <c r="BP144" s="15"/>
      <c r="BQ144" s="15"/>
      <c r="BR144" s="15"/>
      <c r="BS144" s="15"/>
      <c r="BT144" s="15"/>
      <c r="BU144" s="15"/>
      <c r="BV144" s="15"/>
      <c r="BW144" s="15"/>
      <c r="BX144" s="15"/>
      <c r="BY144" s="15"/>
      <c r="BZ144" s="15"/>
      <c r="CA144" s="15"/>
      <c r="CB144" s="15"/>
      <c r="CC144" s="15"/>
      <c r="CD144" s="15"/>
      <c r="CE144" s="15"/>
      <c r="CF144" s="15"/>
      <c r="CG144" s="15"/>
      <c r="CH144" s="15"/>
      <c r="CI144" s="15"/>
      <c r="CJ144" s="15"/>
      <c r="CK144" s="15"/>
      <c r="CL144" s="15"/>
      <c r="CM144" s="15"/>
      <c r="CN144" s="15"/>
      <c r="CO144" s="15"/>
      <c r="CP144" s="15"/>
      <c r="CQ144" s="15"/>
      <c r="CR144" s="15"/>
      <c r="CS144" s="15"/>
    </row>
    <row r="145" spans="1:97">
      <c r="A145" s="15" t="s">
        <v>1812</v>
      </c>
      <c r="B145" s="15">
        <v>0</v>
      </c>
      <c r="C145" s="15">
        <v>0</v>
      </c>
      <c r="D145" s="15">
        <v>0</v>
      </c>
      <c r="E145" s="15">
        <v>0</v>
      </c>
      <c r="F145" s="15">
        <v>70</v>
      </c>
      <c r="G145" s="15"/>
      <c r="H145" s="66" t="e">
        <f t="shared" si="12"/>
        <v>#DIV/0!</v>
      </c>
      <c r="I145" s="66" t="e">
        <f t="shared" si="13"/>
        <v>#DIV/0!</v>
      </c>
      <c r="J145" s="66" t="e">
        <f t="shared" si="14"/>
        <v>#DIV/0!</v>
      </c>
      <c r="K145" s="66" t="e">
        <f t="shared" si="15"/>
        <v>#DIV/0!</v>
      </c>
      <c r="L145" s="15"/>
      <c r="M145" s="15"/>
      <c r="N145" s="15"/>
      <c r="O145" s="15"/>
      <c r="P145" s="15"/>
      <c r="Q145" s="15"/>
      <c r="R145" s="15"/>
      <c r="S145" s="15"/>
      <c r="T145" s="15"/>
      <c r="U145" s="15"/>
      <c r="V145" s="15"/>
      <c r="W145" s="15"/>
      <c r="X145" s="15"/>
      <c r="Y145" s="15"/>
      <c r="Z145" s="15"/>
      <c r="AA145" s="15"/>
      <c r="AB145" s="15"/>
      <c r="AC145" s="15"/>
      <c r="AD145" s="15"/>
      <c r="AE145" s="15"/>
      <c r="AF145" s="15"/>
      <c r="AG145" s="15"/>
      <c r="AH145" s="15"/>
      <c r="AI145" s="15"/>
      <c r="AJ145" s="15"/>
      <c r="AK145" s="15"/>
      <c r="AL145" s="15"/>
      <c r="AM145" s="15"/>
      <c r="AN145" s="15"/>
      <c r="AO145" s="15"/>
      <c r="AP145" s="15"/>
      <c r="AQ145" s="15"/>
      <c r="AR145" s="15"/>
      <c r="AS145" s="15"/>
      <c r="AT145" s="15"/>
      <c r="AU145" s="15"/>
      <c r="AV145" s="15"/>
      <c r="AW145" s="15"/>
      <c r="AX145" s="15"/>
      <c r="AY145" s="15"/>
      <c r="AZ145" s="15"/>
      <c r="BA145" s="15"/>
      <c r="BB145" s="15"/>
      <c r="BC145" s="15"/>
      <c r="BD145" s="15"/>
      <c r="BE145" s="15"/>
      <c r="BF145" s="15"/>
      <c r="BG145" s="15"/>
      <c r="BH145" s="15"/>
      <c r="BI145" s="15"/>
      <c r="BJ145" s="15"/>
      <c r="BK145" s="15"/>
      <c r="BL145" s="15"/>
      <c r="BM145" s="15"/>
      <c r="BN145" s="15"/>
      <c r="BO145" s="15"/>
      <c r="BP145" s="15"/>
      <c r="BQ145" s="15"/>
      <c r="BR145" s="15"/>
      <c r="BS145" s="15"/>
      <c r="BT145" s="15"/>
      <c r="BU145" s="15"/>
      <c r="BV145" s="15"/>
      <c r="BW145" s="15"/>
      <c r="BX145" s="15"/>
      <c r="BY145" s="15"/>
      <c r="BZ145" s="15"/>
      <c r="CA145" s="15"/>
      <c r="CB145" s="15"/>
      <c r="CC145" s="15"/>
      <c r="CD145" s="15"/>
      <c r="CE145" s="15"/>
      <c r="CF145" s="15"/>
      <c r="CG145" s="15"/>
      <c r="CH145" s="15"/>
      <c r="CI145" s="15"/>
      <c r="CJ145" s="15"/>
      <c r="CK145" s="15"/>
      <c r="CL145" s="15"/>
      <c r="CM145" s="15"/>
      <c r="CN145" s="15"/>
      <c r="CO145" s="15"/>
      <c r="CP145" s="15"/>
      <c r="CQ145" s="15"/>
      <c r="CR145" s="15"/>
      <c r="CS145" s="15"/>
    </row>
    <row r="146" spans="1:97">
      <c r="A146" s="15" t="s">
        <v>1813</v>
      </c>
      <c r="B146" s="15">
        <v>0</v>
      </c>
      <c r="C146" s="15">
        <v>0</v>
      </c>
      <c r="D146" s="15">
        <v>0</v>
      </c>
      <c r="E146" s="15">
        <v>0</v>
      </c>
      <c r="F146" s="15">
        <v>105</v>
      </c>
      <c r="G146" s="15"/>
      <c r="H146" s="66" t="e">
        <f t="shared" si="12"/>
        <v>#DIV/0!</v>
      </c>
      <c r="I146" s="66" t="e">
        <f t="shared" si="13"/>
        <v>#DIV/0!</v>
      </c>
      <c r="J146" s="66" t="e">
        <f t="shared" si="14"/>
        <v>#DIV/0!</v>
      </c>
      <c r="K146" s="66" t="e">
        <f t="shared" si="15"/>
        <v>#DIV/0!</v>
      </c>
      <c r="L146" s="15"/>
      <c r="M146" s="15"/>
      <c r="N146" s="15"/>
      <c r="O146" s="15"/>
      <c r="P146" s="15"/>
      <c r="Q146" s="15"/>
      <c r="R146" s="15"/>
      <c r="S146" s="15"/>
      <c r="T146" s="15"/>
      <c r="U146" s="15"/>
      <c r="V146" s="15"/>
      <c r="W146" s="15"/>
      <c r="X146" s="15"/>
      <c r="Y146" s="15"/>
      <c r="Z146" s="15"/>
      <c r="AA146" s="15"/>
      <c r="AB146" s="15"/>
      <c r="AC146" s="15"/>
      <c r="AD146" s="15"/>
      <c r="AE146" s="15"/>
      <c r="AF146" s="15"/>
      <c r="AG146" s="15"/>
      <c r="AH146" s="15"/>
      <c r="AI146" s="15"/>
      <c r="AJ146" s="15"/>
      <c r="AK146" s="15"/>
      <c r="AL146" s="15"/>
      <c r="AM146" s="15"/>
      <c r="AN146" s="15"/>
      <c r="AO146" s="15"/>
      <c r="AP146" s="15"/>
      <c r="AQ146" s="15"/>
      <c r="AR146" s="15"/>
      <c r="AS146" s="15"/>
      <c r="AT146" s="15"/>
      <c r="AU146" s="15"/>
      <c r="AV146" s="15"/>
      <c r="AW146" s="15"/>
      <c r="AX146" s="15"/>
      <c r="AY146" s="15"/>
      <c r="AZ146" s="15"/>
      <c r="BA146" s="15"/>
      <c r="BB146" s="15"/>
      <c r="BC146" s="15"/>
      <c r="BD146" s="15"/>
      <c r="BE146" s="15"/>
      <c r="BF146" s="15"/>
      <c r="BG146" s="15"/>
      <c r="BH146" s="15"/>
      <c r="BI146" s="15"/>
      <c r="BJ146" s="15"/>
      <c r="BK146" s="15"/>
      <c r="BL146" s="15"/>
      <c r="BM146" s="15"/>
      <c r="BN146" s="15"/>
      <c r="BO146" s="15"/>
      <c r="BP146" s="15"/>
      <c r="BQ146" s="15"/>
      <c r="BR146" s="15"/>
      <c r="BS146" s="15"/>
      <c r="BT146" s="15"/>
      <c r="BU146" s="15"/>
      <c r="BV146" s="15"/>
      <c r="BW146" s="15"/>
      <c r="BX146" s="15"/>
      <c r="BY146" s="15"/>
      <c r="BZ146" s="15"/>
      <c r="CA146" s="15"/>
      <c r="CB146" s="15"/>
      <c r="CC146" s="15"/>
      <c r="CD146" s="15"/>
      <c r="CE146" s="15"/>
      <c r="CF146" s="15"/>
      <c r="CG146" s="15"/>
      <c r="CH146" s="15"/>
      <c r="CI146" s="15"/>
      <c r="CJ146" s="15"/>
      <c r="CK146" s="15"/>
      <c r="CL146" s="15"/>
      <c r="CM146" s="15"/>
      <c r="CN146" s="15"/>
      <c r="CO146" s="15"/>
      <c r="CP146" s="15"/>
      <c r="CQ146" s="15"/>
      <c r="CR146" s="15"/>
      <c r="CS146" s="15"/>
    </row>
    <row r="147" spans="1:97">
      <c r="A147" s="15" t="s">
        <v>1814</v>
      </c>
      <c r="B147" s="15">
        <v>0</v>
      </c>
      <c r="C147" s="15">
        <v>0</v>
      </c>
      <c r="D147" s="15">
        <v>0</v>
      </c>
      <c r="E147" s="15">
        <v>0</v>
      </c>
      <c r="F147" s="15">
        <v>235</v>
      </c>
      <c r="G147" s="15"/>
      <c r="H147" s="66" t="e">
        <f t="shared" si="12"/>
        <v>#DIV/0!</v>
      </c>
      <c r="I147" s="66" t="e">
        <f t="shared" si="13"/>
        <v>#DIV/0!</v>
      </c>
      <c r="J147" s="66" t="e">
        <f t="shared" si="14"/>
        <v>#DIV/0!</v>
      </c>
      <c r="K147" s="66" t="e">
        <f t="shared" si="15"/>
        <v>#DIV/0!</v>
      </c>
      <c r="L147" s="15"/>
      <c r="M147" s="15"/>
      <c r="N147" s="15"/>
      <c r="O147" s="15"/>
      <c r="P147" s="15"/>
      <c r="Q147" s="15"/>
      <c r="R147" s="15"/>
      <c r="S147" s="15"/>
      <c r="T147" s="15"/>
      <c r="U147" s="15"/>
      <c r="V147" s="15"/>
      <c r="W147" s="15"/>
      <c r="X147" s="15"/>
      <c r="Y147" s="15"/>
      <c r="Z147" s="15"/>
      <c r="AA147" s="15"/>
      <c r="AB147" s="15"/>
      <c r="AC147" s="15"/>
      <c r="AD147" s="15"/>
      <c r="AE147" s="15"/>
      <c r="AF147" s="15"/>
      <c r="AG147" s="15"/>
      <c r="AH147" s="15"/>
      <c r="AI147" s="15"/>
      <c r="AJ147" s="15"/>
      <c r="AK147" s="15"/>
      <c r="AL147" s="15"/>
      <c r="AM147" s="15"/>
      <c r="AN147" s="15"/>
      <c r="AO147" s="15"/>
      <c r="AP147" s="15"/>
      <c r="AQ147" s="15"/>
      <c r="AR147" s="15"/>
      <c r="AS147" s="15"/>
      <c r="AT147" s="15"/>
      <c r="AU147" s="15"/>
      <c r="AV147" s="15"/>
      <c r="AW147" s="15"/>
      <c r="AX147" s="15"/>
      <c r="AY147" s="15"/>
      <c r="AZ147" s="15"/>
      <c r="BA147" s="15"/>
      <c r="BB147" s="15"/>
      <c r="BC147" s="15"/>
      <c r="BD147" s="15"/>
      <c r="BE147" s="15"/>
      <c r="BF147" s="15"/>
      <c r="BG147" s="15"/>
      <c r="BH147" s="15"/>
      <c r="BI147" s="15"/>
      <c r="BJ147" s="15"/>
      <c r="BK147" s="15"/>
      <c r="BL147" s="15"/>
      <c r="BM147" s="15"/>
      <c r="BN147" s="15"/>
      <c r="BO147" s="15"/>
      <c r="BP147" s="15"/>
      <c r="BQ147" s="15"/>
      <c r="BR147" s="15"/>
      <c r="BS147" s="15"/>
      <c r="BT147" s="15"/>
      <c r="BU147" s="15"/>
      <c r="BV147" s="15"/>
      <c r="BW147" s="15"/>
      <c r="BX147" s="15"/>
      <c r="BY147" s="15"/>
      <c r="BZ147" s="15"/>
      <c r="CA147" s="15"/>
      <c r="CB147" s="15"/>
      <c r="CC147" s="15"/>
      <c r="CD147" s="15"/>
      <c r="CE147" s="15"/>
      <c r="CF147" s="15"/>
      <c r="CG147" s="15"/>
      <c r="CH147" s="15"/>
      <c r="CI147" s="15"/>
      <c r="CJ147" s="15"/>
      <c r="CK147" s="15"/>
      <c r="CL147" s="15"/>
      <c r="CM147" s="15"/>
      <c r="CN147" s="15"/>
      <c r="CO147" s="15"/>
      <c r="CP147" s="15"/>
      <c r="CQ147" s="15"/>
      <c r="CR147" s="15"/>
      <c r="CS147" s="15"/>
    </row>
    <row r="148" spans="1:97">
      <c r="A148" s="15" t="s">
        <v>1815</v>
      </c>
      <c r="B148" s="15">
        <v>120</v>
      </c>
      <c r="C148" s="15">
        <v>0</v>
      </c>
      <c r="D148" s="15">
        <v>0</v>
      </c>
      <c r="E148" s="15">
        <v>0</v>
      </c>
      <c r="F148" s="15">
        <v>25</v>
      </c>
      <c r="G148" s="15"/>
      <c r="H148" s="66">
        <f t="shared" si="12"/>
        <v>0</v>
      </c>
      <c r="I148" s="66">
        <f t="shared" si="13"/>
        <v>0</v>
      </c>
      <c r="J148" s="66">
        <f t="shared" si="14"/>
        <v>104.16666666666667</v>
      </c>
      <c r="K148" s="66">
        <f t="shared" si="15"/>
        <v>0</v>
      </c>
      <c r="L148" s="15"/>
      <c r="M148" s="15"/>
      <c r="N148" s="15"/>
      <c r="O148" s="15"/>
      <c r="P148" s="15"/>
      <c r="Q148" s="15"/>
      <c r="R148" s="15"/>
      <c r="S148" s="15"/>
      <c r="T148" s="15"/>
      <c r="U148" s="15"/>
      <c r="V148" s="15"/>
      <c r="W148" s="15"/>
      <c r="X148" s="15"/>
      <c r="Y148" s="15"/>
      <c r="Z148" s="15"/>
      <c r="AA148" s="15"/>
      <c r="AB148" s="15"/>
      <c r="AC148" s="15"/>
      <c r="AD148" s="15"/>
      <c r="AE148" s="15"/>
      <c r="AF148" s="15"/>
      <c r="AG148" s="15"/>
      <c r="AH148" s="15"/>
      <c r="AI148" s="15"/>
      <c r="AJ148" s="15"/>
      <c r="AK148" s="15"/>
      <c r="AL148" s="15"/>
      <c r="AM148" s="15"/>
      <c r="AN148" s="15"/>
      <c r="AO148" s="15"/>
      <c r="AP148" s="15"/>
      <c r="AQ148" s="15"/>
      <c r="AR148" s="15"/>
      <c r="AS148" s="15"/>
      <c r="AT148" s="15"/>
      <c r="AU148" s="15"/>
      <c r="AV148" s="15"/>
      <c r="AW148" s="15"/>
      <c r="AX148" s="15"/>
      <c r="AY148" s="15"/>
      <c r="AZ148" s="15"/>
      <c r="BA148" s="15"/>
      <c r="BB148" s="15"/>
      <c r="BC148" s="15"/>
      <c r="BD148" s="15"/>
      <c r="BE148" s="15"/>
      <c r="BF148" s="15"/>
      <c r="BG148" s="15"/>
      <c r="BH148" s="15"/>
      <c r="BI148" s="15"/>
      <c r="BJ148" s="15"/>
      <c r="BK148" s="15"/>
      <c r="BL148" s="15"/>
      <c r="BM148" s="15"/>
      <c r="BN148" s="15"/>
      <c r="BO148" s="15"/>
      <c r="BP148" s="15"/>
      <c r="BQ148" s="15"/>
      <c r="BR148" s="15"/>
      <c r="BS148" s="15"/>
      <c r="BT148" s="15"/>
      <c r="BU148" s="15"/>
      <c r="BV148" s="15"/>
      <c r="BW148" s="15"/>
      <c r="BX148" s="15"/>
      <c r="BY148" s="15"/>
      <c r="BZ148" s="15"/>
      <c r="CA148" s="15"/>
      <c r="CB148" s="15"/>
      <c r="CC148" s="15"/>
      <c r="CD148" s="15"/>
      <c r="CE148" s="15"/>
      <c r="CF148" s="15"/>
      <c r="CG148" s="15"/>
      <c r="CH148" s="15"/>
      <c r="CI148" s="15"/>
      <c r="CJ148" s="15"/>
      <c r="CK148" s="15"/>
      <c r="CL148" s="15"/>
      <c r="CM148" s="15"/>
      <c r="CN148" s="15"/>
      <c r="CO148" s="15"/>
      <c r="CP148" s="15"/>
      <c r="CQ148" s="15"/>
      <c r="CR148" s="15"/>
      <c r="CS148" s="15"/>
    </row>
    <row r="149" spans="1:97">
      <c r="A149" s="15" t="s">
        <v>1816</v>
      </c>
      <c r="B149" s="15">
        <v>160</v>
      </c>
      <c r="C149" s="15">
        <v>0</v>
      </c>
      <c r="D149" s="15">
        <v>0</v>
      </c>
      <c r="E149" s="15">
        <v>0</v>
      </c>
      <c r="F149" s="15">
        <v>35</v>
      </c>
      <c r="G149" s="15"/>
      <c r="H149" s="66">
        <f t="shared" si="12"/>
        <v>0</v>
      </c>
      <c r="I149" s="66">
        <f t="shared" si="13"/>
        <v>0</v>
      </c>
      <c r="J149" s="66">
        <f t="shared" si="14"/>
        <v>109.375</v>
      </c>
      <c r="K149" s="66">
        <f t="shared" si="15"/>
        <v>0</v>
      </c>
      <c r="L149" s="15"/>
      <c r="M149" s="15"/>
      <c r="N149" s="15"/>
      <c r="O149" s="15"/>
      <c r="P149" s="15"/>
      <c r="Q149" s="15"/>
      <c r="R149" s="15"/>
      <c r="S149" s="15"/>
      <c r="T149" s="15"/>
      <c r="U149" s="15"/>
      <c r="V149" s="15"/>
      <c r="W149" s="15"/>
      <c r="X149" s="15"/>
      <c r="Y149" s="15"/>
      <c r="Z149" s="15"/>
      <c r="AA149" s="15"/>
      <c r="AB149" s="15"/>
      <c r="AC149" s="15"/>
      <c r="AD149" s="15"/>
      <c r="AE149" s="15"/>
      <c r="AF149" s="15"/>
      <c r="AG149" s="15"/>
      <c r="AH149" s="15"/>
      <c r="AI149" s="15"/>
      <c r="AJ149" s="15"/>
      <c r="AK149" s="15"/>
      <c r="AL149" s="15"/>
      <c r="AM149" s="15"/>
      <c r="AN149" s="15"/>
      <c r="AO149" s="15"/>
      <c r="AP149" s="15"/>
      <c r="AQ149" s="15"/>
      <c r="AR149" s="15"/>
      <c r="AS149" s="15"/>
      <c r="AT149" s="15"/>
      <c r="AU149" s="15"/>
      <c r="AV149" s="15"/>
      <c r="AW149" s="15"/>
      <c r="AX149" s="15"/>
      <c r="AY149" s="15"/>
      <c r="AZ149" s="15"/>
      <c r="BA149" s="15"/>
      <c r="BB149" s="15"/>
      <c r="BC149" s="15"/>
      <c r="BD149" s="15"/>
      <c r="BE149" s="15"/>
      <c r="BF149" s="15"/>
      <c r="BG149" s="15"/>
      <c r="BH149" s="15"/>
      <c r="BI149" s="15"/>
      <c r="BJ149" s="15"/>
      <c r="BK149" s="15"/>
      <c r="BL149" s="15"/>
      <c r="BM149" s="15"/>
      <c r="BN149" s="15"/>
      <c r="BO149" s="15"/>
      <c r="BP149" s="15"/>
      <c r="BQ149" s="15"/>
      <c r="BR149" s="15"/>
      <c r="BS149" s="15"/>
      <c r="BT149" s="15"/>
      <c r="BU149" s="15"/>
      <c r="BV149" s="15"/>
      <c r="BW149" s="15"/>
      <c r="BX149" s="15"/>
      <c r="BY149" s="15"/>
      <c r="BZ149" s="15"/>
      <c r="CA149" s="15"/>
      <c r="CB149" s="15"/>
      <c r="CC149" s="15"/>
      <c r="CD149" s="15"/>
      <c r="CE149" s="15"/>
      <c r="CF149" s="15"/>
      <c r="CG149" s="15"/>
      <c r="CH149" s="15"/>
      <c r="CI149" s="15"/>
      <c r="CJ149" s="15"/>
      <c r="CK149" s="15"/>
      <c r="CL149" s="15"/>
      <c r="CM149" s="15"/>
      <c r="CN149" s="15"/>
      <c r="CO149" s="15"/>
      <c r="CP149" s="15"/>
      <c r="CQ149" s="15"/>
      <c r="CR149" s="15"/>
      <c r="CS149" s="15"/>
    </row>
    <row r="150" spans="1:97">
      <c r="A150" s="15" t="s">
        <v>1817</v>
      </c>
      <c r="B150" s="15">
        <v>250</v>
      </c>
      <c r="C150" s="15">
        <v>0</v>
      </c>
      <c r="D150" s="15">
        <v>0</v>
      </c>
      <c r="E150" s="15">
        <v>0</v>
      </c>
      <c r="F150" s="15">
        <v>55</v>
      </c>
      <c r="G150" s="15"/>
      <c r="H150" s="66">
        <f t="shared" si="12"/>
        <v>0</v>
      </c>
      <c r="I150" s="66">
        <f t="shared" si="13"/>
        <v>0</v>
      </c>
      <c r="J150" s="66">
        <f t="shared" si="14"/>
        <v>110</v>
      </c>
      <c r="K150" s="66">
        <f t="shared" si="15"/>
        <v>0</v>
      </c>
      <c r="L150" s="15"/>
      <c r="M150" s="15"/>
      <c r="N150" s="15"/>
      <c r="O150" s="15"/>
      <c r="P150" s="15"/>
      <c r="Q150" s="15"/>
      <c r="R150" s="15"/>
      <c r="S150" s="15"/>
      <c r="T150" s="15"/>
      <c r="U150" s="15"/>
      <c r="V150" s="15"/>
      <c r="W150" s="15"/>
      <c r="X150" s="15"/>
      <c r="Y150" s="15"/>
      <c r="Z150" s="15"/>
      <c r="AA150" s="15"/>
      <c r="AB150" s="15"/>
      <c r="AC150" s="15"/>
      <c r="AD150" s="15"/>
      <c r="AE150" s="15"/>
      <c r="AF150" s="15"/>
      <c r="AG150" s="15"/>
      <c r="AH150" s="15"/>
      <c r="AI150" s="15"/>
      <c r="AJ150" s="15"/>
      <c r="AK150" s="15"/>
      <c r="AL150" s="15"/>
      <c r="AM150" s="15"/>
      <c r="AN150" s="15"/>
      <c r="AO150" s="15"/>
      <c r="AP150" s="15"/>
      <c r="AQ150" s="15"/>
      <c r="AR150" s="15"/>
      <c r="AS150" s="15"/>
      <c r="AT150" s="15"/>
      <c r="AU150" s="15"/>
      <c r="AV150" s="15"/>
      <c r="AW150" s="15"/>
      <c r="AX150" s="15"/>
      <c r="AY150" s="15"/>
      <c r="AZ150" s="15"/>
      <c r="BA150" s="15"/>
      <c r="BB150" s="15"/>
      <c r="BC150" s="15"/>
      <c r="BD150" s="15"/>
      <c r="BE150" s="15"/>
      <c r="BF150" s="15"/>
      <c r="BG150" s="15"/>
      <c r="BH150" s="15"/>
      <c r="BI150" s="15"/>
      <c r="BJ150" s="15"/>
      <c r="BK150" s="15"/>
      <c r="BL150" s="15"/>
      <c r="BM150" s="15"/>
      <c r="BN150" s="15"/>
      <c r="BO150" s="15"/>
      <c r="BP150" s="15"/>
      <c r="BQ150" s="15"/>
      <c r="BR150" s="15"/>
      <c r="BS150" s="15"/>
      <c r="BT150" s="15"/>
      <c r="BU150" s="15"/>
      <c r="BV150" s="15"/>
      <c r="BW150" s="15"/>
      <c r="BX150" s="15"/>
      <c r="BY150" s="15"/>
      <c r="BZ150" s="15"/>
      <c r="CA150" s="15"/>
      <c r="CB150" s="15"/>
      <c r="CC150" s="15"/>
      <c r="CD150" s="15"/>
      <c r="CE150" s="15"/>
      <c r="CF150" s="15"/>
      <c r="CG150" s="15"/>
      <c r="CH150" s="15"/>
      <c r="CI150" s="15"/>
      <c r="CJ150" s="15"/>
      <c r="CK150" s="15"/>
      <c r="CL150" s="15"/>
      <c r="CM150" s="15"/>
      <c r="CN150" s="15"/>
      <c r="CO150" s="15"/>
      <c r="CP150" s="15"/>
      <c r="CQ150" s="15"/>
      <c r="CR150" s="15"/>
      <c r="CS150" s="15"/>
    </row>
    <row r="151" spans="1:97">
      <c r="A151" s="15" t="s">
        <v>1818</v>
      </c>
      <c r="B151" s="15">
        <v>540</v>
      </c>
      <c r="C151" s="15">
        <v>0</v>
      </c>
      <c r="D151" s="15">
        <v>0</v>
      </c>
      <c r="E151" s="15">
        <v>0</v>
      </c>
      <c r="F151" s="15">
        <v>115</v>
      </c>
      <c r="G151" s="15"/>
      <c r="H151" s="66">
        <f t="shared" ref="H151:H211" si="16">C151/B151*500</f>
        <v>0</v>
      </c>
      <c r="I151" s="66">
        <f t="shared" ref="I151:I211" si="17">D151/B151*500</f>
        <v>0</v>
      </c>
      <c r="J151" s="66">
        <f t="shared" ref="J151:J211" si="18">F151/B151*500</f>
        <v>106.48148148148148</v>
      </c>
      <c r="K151" s="66">
        <f t="shared" ref="K151:K211" si="19">(E151*9)/B151*100</f>
        <v>0</v>
      </c>
      <c r="L151" s="15"/>
      <c r="M151" s="15"/>
      <c r="N151" s="15"/>
      <c r="O151" s="15"/>
      <c r="P151" s="15"/>
      <c r="Q151" s="15"/>
      <c r="R151" s="15"/>
      <c r="S151" s="15"/>
      <c r="T151" s="15"/>
      <c r="U151" s="15"/>
      <c r="V151" s="15"/>
      <c r="W151" s="15"/>
      <c r="X151" s="15"/>
      <c r="Y151" s="15"/>
      <c r="Z151" s="15"/>
      <c r="AA151" s="15"/>
      <c r="AB151" s="15"/>
      <c r="AC151" s="15"/>
      <c r="AD151" s="15"/>
      <c r="AE151" s="15"/>
      <c r="AF151" s="15"/>
      <c r="AG151" s="15"/>
      <c r="AH151" s="15"/>
      <c r="AI151" s="15"/>
      <c r="AJ151" s="15"/>
      <c r="AK151" s="15"/>
      <c r="AL151" s="15"/>
      <c r="AM151" s="15"/>
      <c r="AN151" s="15"/>
      <c r="AO151" s="15"/>
      <c r="AP151" s="15"/>
      <c r="AQ151" s="15"/>
      <c r="AR151" s="15"/>
      <c r="AS151" s="15"/>
      <c r="AT151" s="15"/>
      <c r="AU151" s="15"/>
      <c r="AV151" s="15"/>
      <c r="AW151" s="15"/>
      <c r="AX151" s="15"/>
      <c r="AY151" s="15"/>
      <c r="AZ151" s="15"/>
      <c r="BA151" s="15"/>
      <c r="BB151" s="15"/>
      <c r="BC151" s="15"/>
      <c r="BD151" s="15"/>
      <c r="BE151" s="15"/>
      <c r="BF151" s="15"/>
      <c r="BG151" s="15"/>
      <c r="BH151" s="15"/>
      <c r="BI151" s="15"/>
      <c r="BJ151" s="15"/>
      <c r="BK151" s="15"/>
      <c r="BL151" s="15"/>
      <c r="BM151" s="15"/>
      <c r="BN151" s="15"/>
      <c r="BO151" s="15"/>
      <c r="BP151" s="15"/>
      <c r="BQ151" s="15"/>
      <c r="BR151" s="15"/>
      <c r="BS151" s="15"/>
      <c r="BT151" s="15"/>
      <c r="BU151" s="15"/>
      <c r="BV151" s="15"/>
      <c r="BW151" s="15"/>
      <c r="BX151" s="15"/>
      <c r="BY151" s="15"/>
      <c r="BZ151" s="15"/>
      <c r="CA151" s="15"/>
      <c r="CB151" s="15"/>
      <c r="CC151" s="15"/>
      <c r="CD151" s="15"/>
      <c r="CE151" s="15"/>
      <c r="CF151" s="15"/>
      <c r="CG151" s="15"/>
      <c r="CH151" s="15"/>
      <c r="CI151" s="15"/>
      <c r="CJ151" s="15"/>
      <c r="CK151" s="15"/>
      <c r="CL151" s="15"/>
      <c r="CM151" s="15"/>
      <c r="CN151" s="15"/>
      <c r="CO151" s="15"/>
      <c r="CP151" s="15"/>
      <c r="CQ151" s="15"/>
      <c r="CR151" s="15"/>
      <c r="CS151" s="15"/>
    </row>
    <row r="152" spans="1:97">
      <c r="A152" s="15" t="s">
        <v>1819</v>
      </c>
      <c r="B152" s="15">
        <v>0</v>
      </c>
      <c r="C152" s="15">
        <v>0</v>
      </c>
      <c r="D152" s="15">
        <v>0</v>
      </c>
      <c r="E152" s="15">
        <v>0</v>
      </c>
      <c r="F152" s="15">
        <v>125</v>
      </c>
      <c r="G152" s="15"/>
      <c r="H152" s="66" t="e">
        <f t="shared" si="16"/>
        <v>#DIV/0!</v>
      </c>
      <c r="I152" s="66" t="e">
        <f t="shared" si="17"/>
        <v>#DIV/0!</v>
      </c>
      <c r="J152" s="66" t="e">
        <f t="shared" si="18"/>
        <v>#DIV/0!</v>
      </c>
      <c r="K152" s="66" t="e">
        <f t="shared" si="19"/>
        <v>#DIV/0!</v>
      </c>
      <c r="L152" s="15"/>
      <c r="M152" s="15"/>
      <c r="N152" s="15"/>
      <c r="O152" s="15"/>
      <c r="P152" s="15"/>
      <c r="Q152" s="15"/>
      <c r="R152" s="15"/>
      <c r="S152" s="15"/>
      <c r="T152" s="15"/>
      <c r="U152" s="15"/>
      <c r="V152" s="15"/>
      <c r="W152" s="15"/>
      <c r="X152" s="15"/>
      <c r="Y152" s="15"/>
      <c r="Z152" s="15"/>
      <c r="AA152" s="15"/>
      <c r="AB152" s="15"/>
      <c r="AC152" s="15"/>
      <c r="AD152" s="15"/>
      <c r="AE152" s="15"/>
      <c r="AF152" s="15"/>
      <c r="AG152" s="15"/>
      <c r="AH152" s="15"/>
      <c r="AI152" s="15"/>
      <c r="AJ152" s="15"/>
      <c r="AK152" s="15"/>
      <c r="AL152" s="15"/>
      <c r="AM152" s="15"/>
      <c r="AN152" s="15"/>
      <c r="AO152" s="15"/>
      <c r="AP152" s="15"/>
      <c r="AQ152" s="15"/>
      <c r="AR152" s="15"/>
      <c r="AS152" s="15"/>
      <c r="AT152" s="15"/>
      <c r="AU152" s="15"/>
      <c r="AV152" s="15"/>
      <c r="AW152" s="15"/>
      <c r="AX152" s="15"/>
      <c r="AY152" s="15"/>
      <c r="AZ152" s="15"/>
      <c r="BA152" s="15"/>
      <c r="BB152" s="15"/>
      <c r="BC152" s="15"/>
      <c r="BD152" s="15"/>
      <c r="BE152" s="15"/>
      <c r="BF152" s="15"/>
      <c r="BG152" s="15"/>
      <c r="BH152" s="15"/>
      <c r="BI152" s="15"/>
      <c r="BJ152" s="15"/>
      <c r="BK152" s="15"/>
      <c r="BL152" s="15"/>
      <c r="BM152" s="15"/>
      <c r="BN152" s="15"/>
      <c r="BO152" s="15"/>
      <c r="BP152" s="15"/>
      <c r="BQ152" s="15"/>
      <c r="BR152" s="15"/>
      <c r="BS152" s="15"/>
      <c r="BT152" s="15"/>
      <c r="BU152" s="15"/>
      <c r="BV152" s="15"/>
      <c r="BW152" s="15"/>
      <c r="BX152" s="15"/>
      <c r="BY152" s="15"/>
      <c r="BZ152" s="15"/>
      <c r="CA152" s="15"/>
      <c r="CB152" s="15"/>
      <c r="CC152" s="15"/>
      <c r="CD152" s="15"/>
      <c r="CE152" s="15"/>
      <c r="CF152" s="15"/>
      <c r="CG152" s="15"/>
      <c r="CH152" s="15"/>
      <c r="CI152" s="15"/>
      <c r="CJ152" s="15"/>
      <c r="CK152" s="15"/>
      <c r="CL152" s="15"/>
      <c r="CM152" s="15"/>
      <c r="CN152" s="15"/>
      <c r="CO152" s="15"/>
      <c r="CP152" s="15"/>
      <c r="CQ152" s="15"/>
      <c r="CR152" s="15"/>
      <c r="CS152" s="15"/>
    </row>
    <row r="153" spans="1:97">
      <c r="A153" s="15" t="s">
        <v>1820</v>
      </c>
      <c r="B153" s="15">
        <v>0</v>
      </c>
      <c r="C153" s="15">
        <v>0</v>
      </c>
      <c r="D153" s="15">
        <v>0</v>
      </c>
      <c r="E153" s="15">
        <v>0</v>
      </c>
      <c r="F153" s="15">
        <v>160</v>
      </c>
      <c r="G153" s="15"/>
      <c r="H153" s="66" t="e">
        <f t="shared" si="16"/>
        <v>#DIV/0!</v>
      </c>
      <c r="I153" s="66" t="e">
        <f t="shared" si="17"/>
        <v>#DIV/0!</v>
      </c>
      <c r="J153" s="66" t="e">
        <f t="shared" si="18"/>
        <v>#DIV/0!</v>
      </c>
      <c r="K153" s="66" t="e">
        <f t="shared" si="19"/>
        <v>#DIV/0!</v>
      </c>
      <c r="L153" s="15"/>
      <c r="M153" s="15"/>
      <c r="N153" s="15"/>
      <c r="O153" s="15"/>
      <c r="P153" s="15"/>
      <c r="Q153" s="15"/>
      <c r="R153" s="15"/>
      <c r="S153" s="15"/>
      <c r="T153" s="15"/>
      <c r="U153" s="15"/>
      <c r="V153" s="15"/>
      <c r="W153" s="15"/>
      <c r="X153" s="15"/>
      <c r="Y153" s="15"/>
      <c r="Z153" s="15"/>
      <c r="AA153" s="15"/>
      <c r="AB153" s="15"/>
      <c r="AC153" s="15"/>
      <c r="AD153" s="15"/>
      <c r="AE153" s="15"/>
      <c r="AF153" s="15"/>
      <c r="AG153" s="15"/>
      <c r="AH153" s="15"/>
      <c r="AI153" s="15"/>
      <c r="AJ153" s="15"/>
      <c r="AK153" s="15"/>
      <c r="AL153" s="15"/>
      <c r="AM153" s="15"/>
      <c r="AN153" s="15"/>
      <c r="AO153" s="15"/>
      <c r="AP153" s="15"/>
      <c r="AQ153" s="15"/>
      <c r="AR153" s="15"/>
      <c r="AS153" s="15"/>
      <c r="AT153" s="15"/>
      <c r="AU153" s="15"/>
      <c r="AV153" s="15"/>
      <c r="AW153" s="15"/>
      <c r="AX153" s="15"/>
      <c r="AY153" s="15"/>
      <c r="AZ153" s="15"/>
      <c r="BA153" s="15"/>
      <c r="BB153" s="15"/>
      <c r="BC153" s="15"/>
      <c r="BD153" s="15"/>
      <c r="BE153" s="15"/>
      <c r="BF153" s="15"/>
      <c r="BG153" s="15"/>
      <c r="BH153" s="15"/>
      <c r="BI153" s="15"/>
      <c r="BJ153" s="15"/>
      <c r="BK153" s="15"/>
      <c r="BL153" s="15"/>
      <c r="BM153" s="15"/>
      <c r="BN153" s="15"/>
      <c r="BO153" s="15"/>
      <c r="BP153" s="15"/>
      <c r="BQ153" s="15"/>
      <c r="BR153" s="15"/>
      <c r="BS153" s="15"/>
      <c r="BT153" s="15"/>
      <c r="BU153" s="15"/>
      <c r="BV153" s="15"/>
      <c r="BW153" s="15"/>
      <c r="BX153" s="15"/>
      <c r="BY153" s="15"/>
      <c r="BZ153" s="15"/>
      <c r="CA153" s="15"/>
      <c r="CB153" s="15"/>
      <c r="CC153" s="15"/>
      <c r="CD153" s="15"/>
      <c r="CE153" s="15"/>
      <c r="CF153" s="15"/>
      <c r="CG153" s="15"/>
      <c r="CH153" s="15"/>
      <c r="CI153" s="15"/>
      <c r="CJ153" s="15"/>
      <c r="CK153" s="15"/>
      <c r="CL153" s="15"/>
      <c r="CM153" s="15"/>
      <c r="CN153" s="15"/>
      <c r="CO153" s="15"/>
      <c r="CP153" s="15"/>
      <c r="CQ153" s="15"/>
      <c r="CR153" s="15"/>
      <c r="CS153" s="15"/>
    </row>
    <row r="154" spans="1:97">
      <c r="A154" s="15" t="s">
        <v>1821</v>
      </c>
      <c r="B154" s="15">
        <v>0</v>
      </c>
      <c r="C154" s="15">
        <v>0</v>
      </c>
      <c r="D154" s="15">
        <v>0</v>
      </c>
      <c r="E154" s="15">
        <v>0</v>
      </c>
      <c r="F154" s="15">
        <v>245</v>
      </c>
      <c r="G154" s="15"/>
      <c r="H154" s="66" t="e">
        <f t="shared" si="16"/>
        <v>#DIV/0!</v>
      </c>
      <c r="I154" s="66" t="e">
        <f t="shared" si="17"/>
        <v>#DIV/0!</v>
      </c>
      <c r="J154" s="66" t="e">
        <f t="shared" si="18"/>
        <v>#DIV/0!</v>
      </c>
      <c r="K154" s="66" t="e">
        <f t="shared" si="19"/>
        <v>#DIV/0!</v>
      </c>
      <c r="L154" s="15"/>
      <c r="M154" s="15"/>
      <c r="N154" s="15"/>
      <c r="O154" s="15"/>
      <c r="P154" s="15"/>
      <c r="Q154" s="15"/>
      <c r="R154" s="15"/>
      <c r="S154" s="15"/>
      <c r="T154" s="15"/>
      <c r="U154" s="15"/>
      <c r="V154" s="15"/>
      <c r="W154" s="15"/>
      <c r="X154" s="15"/>
      <c r="Y154" s="15"/>
      <c r="Z154" s="15"/>
      <c r="AA154" s="15"/>
      <c r="AB154" s="15"/>
      <c r="AC154" s="15"/>
      <c r="AD154" s="15"/>
      <c r="AE154" s="15"/>
      <c r="AF154" s="15"/>
      <c r="AG154" s="15"/>
      <c r="AH154" s="15"/>
      <c r="AI154" s="15"/>
      <c r="AJ154" s="15"/>
      <c r="AK154" s="15"/>
      <c r="AL154" s="15"/>
      <c r="AM154" s="15"/>
      <c r="AN154" s="15"/>
      <c r="AO154" s="15"/>
      <c r="AP154" s="15"/>
      <c r="AQ154" s="15"/>
      <c r="AR154" s="15"/>
      <c r="AS154" s="15"/>
      <c r="AT154" s="15"/>
      <c r="AU154" s="15"/>
      <c r="AV154" s="15"/>
      <c r="AW154" s="15"/>
      <c r="AX154" s="15"/>
      <c r="AY154" s="15"/>
      <c r="AZ154" s="15"/>
      <c r="BA154" s="15"/>
      <c r="BB154" s="15"/>
      <c r="BC154" s="15"/>
      <c r="BD154" s="15"/>
      <c r="BE154" s="15"/>
      <c r="BF154" s="15"/>
      <c r="BG154" s="15"/>
      <c r="BH154" s="15"/>
      <c r="BI154" s="15"/>
      <c r="BJ154" s="15"/>
      <c r="BK154" s="15"/>
      <c r="BL154" s="15"/>
      <c r="BM154" s="15"/>
      <c r="BN154" s="15"/>
      <c r="BO154" s="15"/>
      <c r="BP154" s="15"/>
      <c r="BQ154" s="15"/>
      <c r="BR154" s="15"/>
      <c r="BS154" s="15"/>
      <c r="BT154" s="15"/>
      <c r="BU154" s="15"/>
      <c r="BV154" s="15"/>
      <c r="BW154" s="15"/>
      <c r="BX154" s="15"/>
      <c r="BY154" s="15"/>
      <c r="BZ154" s="15"/>
      <c r="CA154" s="15"/>
      <c r="CB154" s="15"/>
      <c r="CC154" s="15"/>
      <c r="CD154" s="15"/>
      <c r="CE154" s="15"/>
      <c r="CF154" s="15"/>
      <c r="CG154" s="15"/>
      <c r="CH154" s="15"/>
      <c r="CI154" s="15"/>
      <c r="CJ154" s="15"/>
      <c r="CK154" s="15"/>
      <c r="CL154" s="15"/>
      <c r="CM154" s="15"/>
      <c r="CN154" s="15"/>
      <c r="CO154" s="15"/>
      <c r="CP154" s="15"/>
      <c r="CQ154" s="15"/>
      <c r="CR154" s="15"/>
      <c r="CS154" s="15"/>
    </row>
    <row r="155" spans="1:97">
      <c r="A155" s="15" t="s">
        <v>1822</v>
      </c>
      <c r="B155" s="15">
        <v>0</v>
      </c>
      <c r="C155" s="15">
        <v>0</v>
      </c>
      <c r="D155" s="15">
        <v>0</v>
      </c>
      <c r="E155" s="15">
        <v>0</v>
      </c>
      <c r="F155" s="15">
        <v>545</v>
      </c>
      <c r="G155" s="15"/>
      <c r="H155" s="66" t="e">
        <f t="shared" si="16"/>
        <v>#DIV/0!</v>
      </c>
      <c r="I155" s="66" t="e">
        <f t="shared" si="17"/>
        <v>#DIV/0!</v>
      </c>
      <c r="J155" s="66" t="e">
        <f t="shared" si="18"/>
        <v>#DIV/0!</v>
      </c>
      <c r="K155" s="66" t="e">
        <f t="shared" si="19"/>
        <v>#DIV/0!</v>
      </c>
      <c r="L155" s="15"/>
      <c r="M155" s="15"/>
      <c r="N155" s="15"/>
      <c r="O155" s="15"/>
      <c r="P155" s="15"/>
      <c r="Q155" s="15"/>
      <c r="R155" s="15"/>
      <c r="S155" s="15"/>
      <c r="T155" s="15"/>
      <c r="U155" s="15"/>
      <c r="V155" s="15"/>
      <c r="W155" s="15"/>
      <c r="X155" s="15"/>
      <c r="Y155" s="15"/>
      <c r="Z155" s="15"/>
      <c r="AA155" s="15"/>
      <c r="AB155" s="15"/>
      <c r="AC155" s="15"/>
      <c r="AD155" s="15"/>
      <c r="AE155" s="15"/>
      <c r="AF155" s="15"/>
      <c r="AG155" s="15"/>
      <c r="AH155" s="15"/>
      <c r="AI155" s="15"/>
      <c r="AJ155" s="15"/>
      <c r="AK155" s="15"/>
      <c r="AL155" s="15"/>
      <c r="AM155" s="15"/>
      <c r="AN155" s="15"/>
      <c r="AO155" s="15"/>
      <c r="AP155" s="15"/>
      <c r="AQ155" s="15"/>
      <c r="AR155" s="15"/>
      <c r="AS155" s="15"/>
      <c r="AT155" s="15"/>
      <c r="AU155" s="15"/>
      <c r="AV155" s="15"/>
      <c r="AW155" s="15"/>
      <c r="AX155" s="15"/>
      <c r="AY155" s="15"/>
      <c r="AZ155" s="15"/>
      <c r="BA155" s="15"/>
      <c r="BB155" s="15"/>
      <c r="BC155" s="15"/>
      <c r="BD155" s="15"/>
      <c r="BE155" s="15"/>
      <c r="BF155" s="15"/>
      <c r="BG155" s="15"/>
      <c r="BH155" s="15"/>
      <c r="BI155" s="15"/>
      <c r="BJ155" s="15"/>
      <c r="BK155" s="15"/>
      <c r="BL155" s="15"/>
      <c r="BM155" s="15"/>
      <c r="BN155" s="15"/>
      <c r="BO155" s="15"/>
      <c r="BP155" s="15"/>
      <c r="BQ155" s="15"/>
      <c r="BR155" s="15"/>
      <c r="BS155" s="15"/>
      <c r="BT155" s="15"/>
      <c r="BU155" s="15"/>
      <c r="BV155" s="15"/>
      <c r="BW155" s="15"/>
      <c r="BX155" s="15"/>
      <c r="BY155" s="15"/>
      <c r="BZ155" s="15"/>
      <c r="CA155" s="15"/>
      <c r="CB155" s="15"/>
      <c r="CC155" s="15"/>
      <c r="CD155" s="15"/>
      <c r="CE155" s="15"/>
      <c r="CF155" s="15"/>
      <c r="CG155" s="15"/>
      <c r="CH155" s="15"/>
      <c r="CI155" s="15"/>
      <c r="CJ155" s="15"/>
      <c r="CK155" s="15"/>
      <c r="CL155" s="15"/>
      <c r="CM155" s="15"/>
      <c r="CN155" s="15"/>
      <c r="CO155" s="15"/>
      <c r="CP155" s="15"/>
      <c r="CQ155" s="15"/>
      <c r="CR155" s="15"/>
      <c r="CS155" s="15"/>
    </row>
    <row r="156" spans="1:97">
      <c r="A156" s="15" t="s">
        <v>1823</v>
      </c>
      <c r="B156" s="15">
        <v>140</v>
      </c>
      <c r="C156" s="15">
        <v>0</v>
      </c>
      <c r="D156" s="15">
        <v>0</v>
      </c>
      <c r="E156" s="15">
        <v>0</v>
      </c>
      <c r="F156" s="15">
        <v>45</v>
      </c>
      <c r="G156" s="15"/>
      <c r="H156" s="66">
        <f t="shared" si="16"/>
        <v>0</v>
      </c>
      <c r="I156" s="66">
        <f t="shared" si="17"/>
        <v>0</v>
      </c>
      <c r="J156" s="66">
        <f t="shared" si="18"/>
        <v>160.71428571428572</v>
      </c>
      <c r="K156" s="66">
        <f t="shared" si="19"/>
        <v>0</v>
      </c>
      <c r="L156" s="15"/>
      <c r="M156" s="15"/>
      <c r="N156" s="15"/>
      <c r="O156" s="15"/>
      <c r="P156" s="15"/>
      <c r="Q156" s="15"/>
      <c r="R156" s="15"/>
      <c r="S156" s="15"/>
      <c r="T156" s="15"/>
      <c r="U156" s="15"/>
      <c r="V156" s="15"/>
      <c r="W156" s="15"/>
      <c r="X156" s="15"/>
      <c r="Y156" s="15"/>
      <c r="Z156" s="15"/>
      <c r="AA156" s="15"/>
      <c r="AB156" s="15"/>
      <c r="AC156" s="15"/>
      <c r="AD156" s="15"/>
      <c r="AE156" s="15"/>
      <c r="AF156" s="15"/>
      <c r="AG156" s="15"/>
      <c r="AH156" s="15"/>
      <c r="AI156" s="15"/>
      <c r="AJ156" s="15"/>
      <c r="AK156" s="15"/>
      <c r="AL156" s="15"/>
      <c r="AM156" s="15"/>
      <c r="AN156" s="15"/>
      <c r="AO156" s="15"/>
      <c r="AP156" s="15"/>
      <c r="AQ156" s="15"/>
      <c r="AR156" s="15"/>
      <c r="AS156" s="15"/>
      <c r="AT156" s="15"/>
      <c r="AU156" s="15"/>
      <c r="AV156" s="15"/>
      <c r="AW156" s="15"/>
      <c r="AX156" s="15"/>
      <c r="AY156" s="15"/>
      <c r="AZ156" s="15"/>
      <c r="BA156" s="15"/>
      <c r="BB156" s="15"/>
      <c r="BC156" s="15"/>
      <c r="BD156" s="15"/>
      <c r="BE156" s="15"/>
      <c r="BF156" s="15"/>
      <c r="BG156" s="15"/>
      <c r="BH156" s="15"/>
      <c r="BI156" s="15"/>
      <c r="BJ156" s="15"/>
      <c r="BK156" s="15"/>
      <c r="BL156" s="15"/>
      <c r="BM156" s="15"/>
      <c r="BN156" s="15"/>
      <c r="BO156" s="15"/>
      <c r="BP156" s="15"/>
      <c r="BQ156" s="15"/>
      <c r="BR156" s="15"/>
      <c r="BS156" s="15"/>
      <c r="BT156" s="15"/>
      <c r="BU156" s="15"/>
      <c r="BV156" s="15"/>
      <c r="BW156" s="15"/>
      <c r="BX156" s="15"/>
      <c r="BY156" s="15"/>
      <c r="BZ156" s="15"/>
      <c r="CA156" s="15"/>
      <c r="CB156" s="15"/>
      <c r="CC156" s="15"/>
      <c r="CD156" s="15"/>
      <c r="CE156" s="15"/>
      <c r="CF156" s="15"/>
      <c r="CG156" s="15"/>
      <c r="CH156" s="15"/>
      <c r="CI156" s="15"/>
      <c r="CJ156" s="15"/>
      <c r="CK156" s="15"/>
      <c r="CL156" s="15"/>
      <c r="CM156" s="15"/>
      <c r="CN156" s="15"/>
      <c r="CO156" s="15"/>
      <c r="CP156" s="15"/>
      <c r="CQ156" s="15"/>
      <c r="CR156" s="15"/>
      <c r="CS156" s="15"/>
    </row>
    <row r="157" spans="1:97">
      <c r="A157" s="15" t="s">
        <v>1771</v>
      </c>
      <c r="B157" s="15">
        <v>180</v>
      </c>
      <c r="C157" s="15">
        <v>0</v>
      </c>
      <c r="D157" s="15">
        <v>0</v>
      </c>
      <c r="E157" s="15">
        <v>0</v>
      </c>
      <c r="F157" s="15">
        <v>55</v>
      </c>
      <c r="G157" s="15"/>
      <c r="H157" s="66">
        <f t="shared" si="16"/>
        <v>0</v>
      </c>
      <c r="I157" s="66">
        <f t="shared" si="17"/>
        <v>0</v>
      </c>
      <c r="J157" s="66">
        <f t="shared" si="18"/>
        <v>152.7777777777778</v>
      </c>
      <c r="K157" s="66">
        <f t="shared" si="19"/>
        <v>0</v>
      </c>
      <c r="L157" s="15"/>
      <c r="M157" s="15"/>
      <c r="N157" s="15"/>
      <c r="O157" s="15"/>
      <c r="P157" s="15"/>
      <c r="Q157" s="15"/>
      <c r="R157" s="15"/>
      <c r="S157" s="15"/>
      <c r="T157" s="15"/>
      <c r="U157" s="15"/>
      <c r="V157" s="15"/>
      <c r="W157" s="15"/>
      <c r="X157" s="15"/>
      <c r="Y157" s="15"/>
      <c r="Z157" s="15"/>
      <c r="AA157" s="15"/>
      <c r="AB157" s="15"/>
      <c r="AC157" s="15"/>
      <c r="AD157" s="15"/>
      <c r="AE157" s="15"/>
      <c r="AF157" s="15"/>
      <c r="AG157" s="15"/>
      <c r="AH157" s="15"/>
      <c r="AI157" s="15"/>
      <c r="AJ157" s="15"/>
      <c r="AK157" s="15"/>
      <c r="AL157" s="15"/>
      <c r="AM157" s="15"/>
      <c r="AN157" s="15"/>
      <c r="AO157" s="15"/>
      <c r="AP157" s="15"/>
      <c r="AQ157" s="15"/>
      <c r="AR157" s="15"/>
      <c r="AS157" s="15"/>
      <c r="AT157" s="15"/>
      <c r="AU157" s="15"/>
      <c r="AV157" s="15"/>
      <c r="AW157" s="15"/>
      <c r="AX157" s="15"/>
      <c r="AY157" s="15"/>
      <c r="AZ157" s="15"/>
      <c r="BA157" s="15"/>
      <c r="BB157" s="15"/>
      <c r="BC157" s="15"/>
      <c r="BD157" s="15"/>
      <c r="BE157" s="15"/>
      <c r="BF157" s="15"/>
      <c r="BG157" s="15"/>
      <c r="BH157" s="15"/>
      <c r="BI157" s="15"/>
      <c r="BJ157" s="15"/>
      <c r="BK157" s="15"/>
      <c r="BL157" s="15"/>
      <c r="BM157" s="15"/>
      <c r="BN157" s="15"/>
      <c r="BO157" s="15"/>
      <c r="BP157" s="15"/>
      <c r="BQ157" s="15"/>
      <c r="BR157" s="15"/>
      <c r="BS157" s="15"/>
      <c r="BT157" s="15"/>
      <c r="BU157" s="15"/>
      <c r="BV157" s="15"/>
      <c r="BW157" s="15"/>
      <c r="BX157" s="15"/>
      <c r="BY157" s="15"/>
      <c r="BZ157" s="15"/>
      <c r="CA157" s="15"/>
      <c r="CB157" s="15"/>
      <c r="CC157" s="15"/>
      <c r="CD157" s="15"/>
      <c r="CE157" s="15"/>
      <c r="CF157" s="15"/>
      <c r="CG157" s="15"/>
      <c r="CH157" s="15"/>
      <c r="CI157" s="15"/>
      <c r="CJ157" s="15"/>
      <c r="CK157" s="15"/>
      <c r="CL157" s="15"/>
      <c r="CM157" s="15"/>
      <c r="CN157" s="15"/>
      <c r="CO157" s="15"/>
      <c r="CP157" s="15"/>
      <c r="CQ157" s="15"/>
      <c r="CR157" s="15"/>
      <c r="CS157" s="15"/>
    </row>
    <row r="158" spans="1:97">
      <c r="A158" s="15" t="s">
        <v>1772</v>
      </c>
      <c r="B158" s="15">
        <v>280</v>
      </c>
      <c r="C158" s="15">
        <v>0</v>
      </c>
      <c r="D158" s="15">
        <v>0</v>
      </c>
      <c r="E158" s="15">
        <v>0</v>
      </c>
      <c r="F158" s="15">
        <v>90</v>
      </c>
      <c r="G158" s="15"/>
      <c r="H158" s="66">
        <f t="shared" si="16"/>
        <v>0</v>
      </c>
      <c r="I158" s="66">
        <f t="shared" si="17"/>
        <v>0</v>
      </c>
      <c r="J158" s="66">
        <f t="shared" si="18"/>
        <v>160.71428571428572</v>
      </c>
      <c r="K158" s="66">
        <f t="shared" si="19"/>
        <v>0</v>
      </c>
      <c r="L158" s="15"/>
      <c r="M158" s="15"/>
      <c r="N158" s="15"/>
      <c r="O158" s="15"/>
      <c r="P158" s="15"/>
      <c r="Q158" s="15"/>
      <c r="R158" s="15"/>
      <c r="S158" s="15"/>
      <c r="T158" s="15"/>
      <c r="U158" s="15"/>
      <c r="V158" s="15"/>
      <c r="W158" s="15"/>
      <c r="X158" s="15"/>
      <c r="Y158" s="15"/>
      <c r="Z158" s="15"/>
      <c r="AA158" s="15"/>
      <c r="AB158" s="15"/>
      <c r="AC158" s="15"/>
      <c r="AD158" s="15"/>
      <c r="AE158" s="15"/>
      <c r="AF158" s="15"/>
      <c r="AG158" s="15"/>
      <c r="AH158" s="15"/>
      <c r="AI158" s="15"/>
      <c r="AJ158" s="15"/>
      <c r="AK158" s="15"/>
      <c r="AL158" s="15"/>
      <c r="AM158" s="15"/>
      <c r="AN158" s="15"/>
      <c r="AO158" s="15"/>
      <c r="AP158" s="15"/>
      <c r="AQ158" s="15"/>
      <c r="AR158" s="15"/>
      <c r="AS158" s="15"/>
      <c r="AT158" s="15"/>
      <c r="AU158" s="15"/>
      <c r="AV158" s="15"/>
      <c r="AW158" s="15"/>
      <c r="AX158" s="15"/>
      <c r="AY158" s="15"/>
      <c r="AZ158" s="15"/>
      <c r="BA158" s="15"/>
      <c r="BB158" s="15"/>
      <c r="BC158" s="15"/>
      <c r="BD158" s="15"/>
      <c r="BE158" s="15"/>
      <c r="BF158" s="15"/>
      <c r="BG158" s="15"/>
      <c r="BH158" s="15"/>
      <c r="BI158" s="15"/>
      <c r="BJ158" s="15"/>
      <c r="BK158" s="15"/>
      <c r="BL158" s="15"/>
      <c r="BM158" s="15"/>
      <c r="BN158" s="15"/>
      <c r="BO158" s="15"/>
      <c r="BP158" s="15"/>
      <c r="BQ158" s="15"/>
      <c r="BR158" s="15"/>
      <c r="BS158" s="15"/>
      <c r="BT158" s="15"/>
      <c r="BU158" s="15"/>
      <c r="BV158" s="15"/>
      <c r="BW158" s="15"/>
      <c r="BX158" s="15"/>
      <c r="BY158" s="15"/>
      <c r="BZ158" s="15"/>
      <c r="CA158" s="15"/>
      <c r="CB158" s="15"/>
      <c r="CC158" s="15"/>
      <c r="CD158" s="15"/>
      <c r="CE158" s="15"/>
      <c r="CF158" s="15"/>
      <c r="CG158" s="15"/>
      <c r="CH158" s="15"/>
      <c r="CI158" s="15"/>
      <c r="CJ158" s="15"/>
      <c r="CK158" s="15"/>
      <c r="CL158" s="15"/>
      <c r="CM158" s="15"/>
      <c r="CN158" s="15"/>
      <c r="CO158" s="15"/>
      <c r="CP158" s="15"/>
      <c r="CQ158" s="15"/>
      <c r="CR158" s="15"/>
      <c r="CS158" s="15"/>
    </row>
    <row r="159" spans="1:97">
      <c r="A159" s="15" t="s">
        <v>1773</v>
      </c>
      <c r="B159" s="15">
        <v>620</v>
      </c>
      <c r="C159" s="15">
        <v>0</v>
      </c>
      <c r="D159" s="15">
        <v>0</v>
      </c>
      <c r="E159" s="15">
        <v>0</v>
      </c>
      <c r="F159" s="15">
        <v>195</v>
      </c>
      <c r="G159" s="15"/>
      <c r="H159" s="66">
        <f t="shared" si="16"/>
        <v>0</v>
      </c>
      <c r="I159" s="66">
        <f t="shared" si="17"/>
        <v>0</v>
      </c>
      <c r="J159" s="66">
        <f t="shared" si="18"/>
        <v>157.25806451612902</v>
      </c>
      <c r="K159" s="66">
        <f t="shared" si="19"/>
        <v>0</v>
      </c>
      <c r="L159" s="15"/>
      <c r="M159" s="15"/>
      <c r="N159" s="15"/>
      <c r="O159" s="15"/>
      <c r="P159" s="15"/>
      <c r="Q159" s="15"/>
      <c r="R159" s="15"/>
      <c r="S159" s="15"/>
      <c r="T159" s="15"/>
      <c r="U159" s="15"/>
      <c r="V159" s="15"/>
      <c r="W159" s="15"/>
      <c r="X159" s="15"/>
      <c r="Y159" s="15"/>
      <c r="Z159" s="15"/>
      <c r="AA159" s="15"/>
      <c r="AB159" s="15"/>
      <c r="AC159" s="15"/>
      <c r="AD159" s="15"/>
      <c r="AE159" s="15"/>
      <c r="AF159" s="15"/>
      <c r="AG159" s="15"/>
      <c r="AH159" s="15"/>
      <c r="AI159" s="15"/>
      <c r="AJ159" s="15"/>
      <c r="AK159" s="15"/>
      <c r="AL159" s="15"/>
      <c r="AM159" s="15"/>
      <c r="AN159" s="15"/>
      <c r="AO159" s="15"/>
      <c r="AP159" s="15"/>
      <c r="AQ159" s="15"/>
      <c r="AR159" s="15"/>
      <c r="AS159" s="15"/>
      <c r="AT159" s="15"/>
      <c r="AU159" s="15"/>
      <c r="AV159" s="15"/>
      <c r="AW159" s="15"/>
      <c r="AX159" s="15"/>
      <c r="AY159" s="15"/>
      <c r="AZ159" s="15"/>
      <c r="BA159" s="15"/>
      <c r="BB159" s="15"/>
      <c r="BC159" s="15"/>
      <c r="BD159" s="15"/>
      <c r="BE159" s="15"/>
      <c r="BF159" s="15"/>
      <c r="BG159" s="15"/>
      <c r="BH159" s="15"/>
      <c r="BI159" s="15"/>
      <c r="BJ159" s="15"/>
      <c r="BK159" s="15"/>
      <c r="BL159" s="15"/>
      <c r="BM159" s="15"/>
      <c r="BN159" s="15"/>
      <c r="BO159" s="15"/>
      <c r="BP159" s="15"/>
      <c r="BQ159" s="15"/>
      <c r="BR159" s="15"/>
      <c r="BS159" s="15"/>
      <c r="BT159" s="15"/>
      <c r="BU159" s="15"/>
      <c r="BV159" s="15"/>
      <c r="BW159" s="15"/>
      <c r="BX159" s="15"/>
      <c r="BY159" s="15"/>
      <c r="BZ159" s="15"/>
      <c r="CA159" s="15"/>
      <c r="CB159" s="15"/>
      <c r="CC159" s="15"/>
      <c r="CD159" s="15"/>
      <c r="CE159" s="15"/>
      <c r="CF159" s="15"/>
      <c r="CG159" s="15"/>
      <c r="CH159" s="15"/>
      <c r="CI159" s="15"/>
      <c r="CJ159" s="15"/>
      <c r="CK159" s="15"/>
      <c r="CL159" s="15"/>
      <c r="CM159" s="15"/>
      <c r="CN159" s="15"/>
      <c r="CO159" s="15"/>
      <c r="CP159" s="15"/>
      <c r="CQ159" s="15"/>
      <c r="CR159" s="15"/>
      <c r="CS159" s="15"/>
    </row>
    <row r="160" spans="1:97">
      <c r="A160" s="15" t="s">
        <v>1774</v>
      </c>
      <c r="B160" s="15">
        <v>140</v>
      </c>
      <c r="C160" s="15">
        <v>0</v>
      </c>
      <c r="D160" s="15">
        <v>0</v>
      </c>
      <c r="E160" s="15">
        <v>0</v>
      </c>
      <c r="F160" s="15">
        <v>45</v>
      </c>
      <c r="G160" s="15"/>
      <c r="H160" s="66">
        <f t="shared" si="16"/>
        <v>0</v>
      </c>
      <c r="I160" s="66">
        <f t="shared" si="17"/>
        <v>0</v>
      </c>
      <c r="J160" s="66">
        <f t="shared" si="18"/>
        <v>160.71428571428572</v>
      </c>
      <c r="K160" s="66">
        <f t="shared" si="19"/>
        <v>0</v>
      </c>
      <c r="L160" s="15"/>
      <c r="M160" s="15"/>
      <c r="N160" s="15"/>
      <c r="O160" s="15"/>
      <c r="P160" s="15"/>
      <c r="Q160" s="15"/>
      <c r="R160" s="15"/>
      <c r="S160" s="15"/>
      <c r="T160" s="15"/>
      <c r="U160" s="15"/>
      <c r="V160" s="15"/>
      <c r="W160" s="15"/>
      <c r="X160" s="15"/>
      <c r="Y160" s="15"/>
      <c r="Z160" s="15"/>
      <c r="AA160" s="15"/>
      <c r="AB160" s="15"/>
      <c r="AC160" s="15"/>
      <c r="AD160" s="15"/>
      <c r="AE160" s="15"/>
      <c r="AF160" s="15"/>
      <c r="AG160" s="15"/>
      <c r="AH160" s="15"/>
      <c r="AI160" s="15"/>
      <c r="AJ160" s="15"/>
      <c r="AK160" s="15"/>
      <c r="AL160" s="15"/>
      <c r="AM160" s="15"/>
      <c r="AN160" s="15"/>
      <c r="AO160" s="15"/>
      <c r="AP160" s="15"/>
      <c r="AQ160" s="15"/>
      <c r="AR160" s="15"/>
      <c r="AS160" s="15"/>
      <c r="AT160" s="15"/>
      <c r="AU160" s="15"/>
      <c r="AV160" s="15"/>
      <c r="AW160" s="15"/>
      <c r="AX160" s="15"/>
      <c r="AY160" s="15"/>
      <c r="AZ160" s="15"/>
      <c r="BA160" s="15"/>
      <c r="BB160" s="15"/>
      <c r="BC160" s="15"/>
      <c r="BD160" s="15"/>
      <c r="BE160" s="15"/>
      <c r="BF160" s="15"/>
      <c r="BG160" s="15"/>
      <c r="BH160" s="15"/>
      <c r="BI160" s="15"/>
      <c r="BJ160" s="15"/>
      <c r="BK160" s="15"/>
      <c r="BL160" s="15"/>
      <c r="BM160" s="15"/>
      <c r="BN160" s="15"/>
      <c r="BO160" s="15"/>
      <c r="BP160" s="15"/>
      <c r="BQ160" s="15"/>
      <c r="BR160" s="15"/>
      <c r="BS160" s="15"/>
      <c r="BT160" s="15"/>
      <c r="BU160" s="15"/>
      <c r="BV160" s="15"/>
      <c r="BW160" s="15"/>
      <c r="BX160" s="15"/>
      <c r="BY160" s="15"/>
      <c r="BZ160" s="15"/>
      <c r="CA160" s="15"/>
      <c r="CB160" s="15"/>
      <c r="CC160" s="15"/>
      <c r="CD160" s="15"/>
      <c r="CE160" s="15"/>
      <c r="CF160" s="15"/>
      <c r="CG160" s="15"/>
      <c r="CH160" s="15"/>
      <c r="CI160" s="15"/>
      <c r="CJ160" s="15"/>
      <c r="CK160" s="15"/>
      <c r="CL160" s="15"/>
      <c r="CM160" s="15"/>
      <c r="CN160" s="15"/>
      <c r="CO160" s="15"/>
      <c r="CP160" s="15"/>
      <c r="CQ160" s="15"/>
      <c r="CR160" s="15"/>
      <c r="CS160" s="15"/>
    </row>
    <row r="161" spans="1:97">
      <c r="A161" s="15" t="s">
        <v>1775</v>
      </c>
      <c r="B161" s="15">
        <v>180</v>
      </c>
      <c r="C161" s="15">
        <v>0</v>
      </c>
      <c r="D161" s="15">
        <v>0</v>
      </c>
      <c r="E161" s="15">
        <v>0</v>
      </c>
      <c r="F161" s="15">
        <v>55</v>
      </c>
      <c r="G161" s="15"/>
      <c r="H161" s="66">
        <f t="shared" si="16"/>
        <v>0</v>
      </c>
      <c r="I161" s="66">
        <f t="shared" si="17"/>
        <v>0</v>
      </c>
      <c r="J161" s="66">
        <f t="shared" si="18"/>
        <v>152.7777777777778</v>
      </c>
      <c r="K161" s="66">
        <f t="shared" si="19"/>
        <v>0</v>
      </c>
      <c r="L161" s="15"/>
      <c r="M161" s="15"/>
      <c r="N161" s="15"/>
      <c r="O161" s="15"/>
      <c r="P161" s="15"/>
      <c r="Q161" s="15"/>
      <c r="R161" s="15"/>
      <c r="S161" s="15"/>
      <c r="T161" s="15"/>
      <c r="U161" s="15"/>
      <c r="V161" s="15"/>
      <c r="W161" s="15"/>
      <c r="X161" s="15"/>
      <c r="Y161" s="15"/>
      <c r="Z161" s="15"/>
      <c r="AA161" s="15"/>
      <c r="AB161" s="15"/>
      <c r="AC161" s="15"/>
      <c r="AD161" s="15"/>
      <c r="AE161" s="15"/>
      <c r="AF161" s="15"/>
      <c r="AG161" s="15"/>
      <c r="AH161" s="15"/>
      <c r="AI161" s="15"/>
      <c r="AJ161" s="15"/>
      <c r="AK161" s="15"/>
      <c r="AL161" s="15"/>
      <c r="AM161" s="15"/>
      <c r="AN161" s="15"/>
      <c r="AO161" s="15"/>
      <c r="AP161" s="15"/>
      <c r="AQ161" s="15"/>
      <c r="AR161" s="15"/>
      <c r="AS161" s="15"/>
      <c r="AT161" s="15"/>
      <c r="AU161" s="15"/>
      <c r="AV161" s="15"/>
      <c r="AW161" s="15"/>
      <c r="AX161" s="15"/>
      <c r="AY161" s="15"/>
      <c r="AZ161" s="15"/>
      <c r="BA161" s="15"/>
      <c r="BB161" s="15"/>
      <c r="BC161" s="15"/>
      <c r="BD161" s="15"/>
      <c r="BE161" s="15"/>
      <c r="BF161" s="15"/>
      <c r="BG161" s="15"/>
      <c r="BH161" s="15"/>
      <c r="BI161" s="15"/>
      <c r="BJ161" s="15"/>
      <c r="BK161" s="15"/>
      <c r="BL161" s="15"/>
      <c r="BM161" s="15"/>
      <c r="BN161" s="15"/>
      <c r="BO161" s="15"/>
      <c r="BP161" s="15"/>
      <c r="BQ161" s="15"/>
      <c r="BR161" s="15"/>
      <c r="BS161" s="15"/>
      <c r="BT161" s="15"/>
      <c r="BU161" s="15"/>
      <c r="BV161" s="15"/>
      <c r="BW161" s="15"/>
      <c r="BX161" s="15"/>
      <c r="BY161" s="15"/>
      <c r="BZ161" s="15"/>
      <c r="CA161" s="15"/>
      <c r="CB161" s="15"/>
      <c r="CC161" s="15"/>
      <c r="CD161" s="15"/>
      <c r="CE161" s="15"/>
      <c r="CF161" s="15"/>
      <c r="CG161" s="15"/>
      <c r="CH161" s="15"/>
      <c r="CI161" s="15"/>
      <c r="CJ161" s="15"/>
      <c r="CK161" s="15"/>
      <c r="CL161" s="15"/>
      <c r="CM161" s="15"/>
      <c r="CN161" s="15"/>
      <c r="CO161" s="15"/>
      <c r="CP161" s="15"/>
      <c r="CQ161" s="15"/>
      <c r="CR161" s="15"/>
      <c r="CS161" s="15"/>
    </row>
    <row r="162" spans="1:97">
      <c r="A162" s="15" t="s">
        <v>1776</v>
      </c>
      <c r="B162" s="15">
        <v>280</v>
      </c>
      <c r="C162" s="15">
        <v>0</v>
      </c>
      <c r="D162" s="15">
        <v>0</v>
      </c>
      <c r="E162" s="15">
        <v>0</v>
      </c>
      <c r="F162" s="15">
        <v>90</v>
      </c>
      <c r="G162" s="15"/>
      <c r="H162" s="66">
        <f t="shared" si="16"/>
        <v>0</v>
      </c>
      <c r="I162" s="66">
        <f t="shared" si="17"/>
        <v>0</v>
      </c>
      <c r="J162" s="66">
        <f t="shared" si="18"/>
        <v>160.71428571428572</v>
      </c>
      <c r="K162" s="66">
        <f t="shared" si="19"/>
        <v>0</v>
      </c>
      <c r="L162" s="15"/>
      <c r="M162" s="15"/>
      <c r="N162" s="15"/>
      <c r="O162" s="15"/>
      <c r="P162" s="15"/>
      <c r="Q162" s="15"/>
      <c r="R162" s="15"/>
      <c r="S162" s="15"/>
      <c r="T162" s="15"/>
      <c r="U162" s="15"/>
      <c r="V162" s="15"/>
      <c r="W162" s="15"/>
      <c r="X162" s="15"/>
      <c r="Y162" s="15"/>
      <c r="Z162" s="15"/>
      <c r="AA162" s="15"/>
      <c r="AB162" s="15"/>
      <c r="AC162" s="15"/>
      <c r="AD162" s="15"/>
      <c r="AE162" s="15"/>
      <c r="AF162" s="15"/>
      <c r="AG162" s="15"/>
      <c r="AH162" s="15"/>
      <c r="AI162" s="15"/>
      <c r="AJ162" s="15"/>
      <c r="AK162" s="15"/>
      <c r="AL162" s="15"/>
      <c r="AM162" s="15"/>
      <c r="AN162" s="15"/>
      <c r="AO162" s="15"/>
      <c r="AP162" s="15"/>
      <c r="AQ162" s="15"/>
      <c r="AR162" s="15"/>
      <c r="AS162" s="15"/>
      <c r="AT162" s="15"/>
      <c r="AU162" s="15"/>
      <c r="AV162" s="15"/>
      <c r="AW162" s="15"/>
      <c r="AX162" s="15"/>
      <c r="AY162" s="15"/>
      <c r="AZ162" s="15"/>
      <c r="BA162" s="15"/>
      <c r="BB162" s="15"/>
      <c r="BC162" s="15"/>
      <c r="BD162" s="15"/>
      <c r="BE162" s="15"/>
      <c r="BF162" s="15"/>
      <c r="BG162" s="15"/>
      <c r="BH162" s="15"/>
      <c r="BI162" s="15"/>
      <c r="BJ162" s="15"/>
      <c r="BK162" s="15"/>
      <c r="BL162" s="15"/>
      <c r="BM162" s="15"/>
      <c r="BN162" s="15"/>
      <c r="BO162" s="15"/>
      <c r="BP162" s="15"/>
      <c r="BQ162" s="15"/>
      <c r="BR162" s="15"/>
      <c r="BS162" s="15"/>
      <c r="BT162" s="15"/>
      <c r="BU162" s="15"/>
      <c r="BV162" s="15"/>
      <c r="BW162" s="15"/>
      <c r="BX162" s="15"/>
      <c r="BY162" s="15"/>
      <c r="BZ162" s="15"/>
      <c r="CA162" s="15"/>
      <c r="CB162" s="15"/>
      <c r="CC162" s="15"/>
      <c r="CD162" s="15"/>
      <c r="CE162" s="15"/>
      <c r="CF162" s="15"/>
      <c r="CG162" s="15"/>
      <c r="CH162" s="15"/>
      <c r="CI162" s="15"/>
      <c r="CJ162" s="15"/>
      <c r="CK162" s="15"/>
      <c r="CL162" s="15"/>
      <c r="CM162" s="15"/>
      <c r="CN162" s="15"/>
      <c r="CO162" s="15"/>
      <c r="CP162" s="15"/>
      <c r="CQ162" s="15"/>
      <c r="CR162" s="15"/>
      <c r="CS162" s="15"/>
    </row>
    <row r="163" spans="1:97">
      <c r="A163" s="15" t="s">
        <v>1777</v>
      </c>
      <c r="B163" s="15">
        <v>620</v>
      </c>
      <c r="C163" s="15">
        <v>0</v>
      </c>
      <c r="D163" s="15">
        <v>0</v>
      </c>
      <c r="E163" s="15">
        <v>0</v>
      </c>
      <c r="F163" s="15">
        <v>195</v>
      </c>
      <c r="G163" s="15"/>
      <c r="H163" s="66">
        <f t="shared" si="16"/>
        <v>0</v>
      </c>
      <c r="I163" s="66">
        <f t="shared" si="17"/>
        <v>0</v>
      </c>
      <c r="J163" s="66">
        <f t="shared" si="18"/>
        <v>157.25806451612902</v>
      </c>
      <c r="K163" s="66">
        <f t="shared" si="19"/>
        <v>0</v>
      </c>
      <c r="L163" s="15"/>
      <c r="M163" s="15"/>
      <c r="N163" s="15"/>
      <c r="O163" s="15"/>
      <c r="P163" s="15"/>
      <c r="Q163" s="15"/>
      <c r="R163" s="15"/>
      <c r="S163" s="15"/>
      <c r="T163" s="15"/>
      <c r="U163" s="15"/>
      <c r="V163" s="15"/>
      <c r="W163" s="15"/>
      <c r="X163" s="15"/>
      <c r="Y163" s="15"/>
      <c r="Z163" s="15"/>
      <c r="AA163" s="15"/>
      <c r="AB163" s="15"/>
      <c r="AC163" s="15"/>
      <c r="AD163" s="15"/>
      <c r="AE163" s="15"/>
      <c r="AF163" s="15"/>
      <c r="AG163" s="15"/>
      <c r="AH163" s="15"/>
      <c r="AI163" s="15"/>
      <c r="AJ163" s="15"/>
      <c r="AK163" s="15"/>
      <c r="AL163" s="15"/>
      <c r="AM163" s="15"/>
      <c r="AN163" s="15"/>
      <c r="AO163" s="15"/>
      <c r="AP163" s="15"/>
      <c r="AQ163" s="15"/>
      <c r="AR163" s="15"/>
      <c r="AS163" s="15"/>
      <c r="AT163" s="15"/>
      <c r="AU163" s="15"/>
      <c r="AV163" s="15"/>
      <c r="AW163" s="15"/>
      <c r="AX163" s="15"/>
      <c r="AY163" s="15"/>
      <c r="AZ163" s="15"/>
      <c r="BA163" s="15"/>
      <c r="BB163" s="15"/>
      <c r="BC163" s="15"/>
      <c r="BD163" s="15"/>
      <c r="BE163" s="15"/>
      <c r="BF163" s="15"/>
      <c r="BG163" s="15"/>
      <c r="BH163" s="15"/>
      <c r="BI163" s="15"/>
      <c r="BJ163" s="15"/>
      <c r="BK163" s="15"/>
      <c r="BL163" s="15"/>
      <c r="BM163" s="15"/>
      <c r="BN163" s="15"/>
      <c r="BO163" s="15"/>
      <c r="BP163" s="15"/>
      <c r="BQ163" s="15"/>
      <c r="BR163" s="15"/>
      <c r="BS163" s="15"/>
      <c r="BT163" s="15"/>
      <c r="BU163" s="15"/>
      <c r="BV163" s="15"/>
      <c r="BW163" s="15"/>
      <c r="BX163" s="15"/>
      <c r="BY163" s="15"/>
      <c r="BZ163" s="15"/>
      <c r="CA163" s="15"/>
      <c r="CB163" s="15"/>
      <c r="CC163" s="15"/>
      <c r="CD163" s="15"/>
      <c r="CE163" s="15"/>
      <c r="CF163" s="15"/>
      <c r="CG163" s="15"/>
      <c r="CH163" s="15"/>
      <c r="CI163" s="15"/>
      <c r="CJ163" s="15"/>
      <c r="CK163" s="15"/>
      <c r="CL163" s="15"/>
      <c r="CM163" s="15"/>
      <c r="CN163" s="15"/>
      <c r="CO163" s="15"/>
      <c r="CP163" s="15"/>
      <c r="CQ163" s="15"/>
      <c r="CR163" s="15"/>
      <c r="CS163" s="15"/>
    </row>
    <row r="164" spans="1:97">
      <c r="A164" s="15" t="s">
        <v>1778</v>
      </c>
      <c r="B164" s="15">
        <v>190</v>
      </c>
      <c r="C164" s="15">
        <v>0</v>
      </c>
      <c r="D164" s="15">
        <v>0</v>
      </c>
      <c r="E164" s="15">
        <v>0</v>
      </c>
      <c r="F164" s="15">
        <v>60</v>
      </c>
      <c r="G164" s="15"/>
      <c r="H164" s="66">
        <f t="shared" si="16"/>
        <v>0</v>
      </c>
      <c r="I164" s="66">
        <f t="shared" si="17"/>
        <v>0</v>
      </c>
      <c r="J164" s="66">
        <f t="shared" si="18"/>
        <v>157.89473684210526</v>
      </c>
      <c r="K164" s="66">
        <f t="shared" si="19"/>
        <v>0</v>
      </c>
      <c r="L164" s="15"/>
      <c r="M164" s="15"/>
      <c r="N164" s="15"/>
      <c r="O164" s="15"/>
      <c r="P164" s="15"/>
      <c r="Q164" s="15"/>
      <c r="R164" s="15"/>
      <c r="S164" s="15"/>
      <c r="T164" s="15"/>
      <c r="U164" s="15"/>
      <c r="V164" s="15"/>
      <c r="W164" s="15"/>
      <c r="X164" s="15"/>
      <c r="Y164" s="15"/>
      <c r="Z164" s="15"/>
      <c r="AA164" s="15"/>
      <c r="AB164" s="15"/>
      <c r="AC164" s="15"/>
      <c r="AD164" s="15"/>
      <c r="AE164" s="15"/>
      <c r="AF164" s="15"/>
      <c r="AG164" s="15"/>
      <c r="AH164" s="15"/>
      <c r="AI164" s="15"/>
      <c r="AJ164" s="15"/>
      <c r="AK164" s="15"/>
      <c r="AL164" s="15"/>
      <c r="AM164" s="15"/>
      <c r="AN164" s="15"/>
      <c r="AO164" s="15"/>
      <c r="AP164" s="15"/>
      <c r="AQ164" s="15"/>
      <c r="AR164" s="15"/>
      <c r="AS164" s="15"/>
      <c r="AT164" s="15"/>
      <c r="AU164" s="15"/>
      <c r="AV164" s="15"/>
      <c r="AW164" s="15"/>
      <c r="AX164" s="15"/>
      <c r="AY164" s="15"/>
      <c r="AZ164" s="15"/>
      <c r="BA164" s="15"/>
      <c r="BB164" s="15"/>
      <c r="BC164" s="15"/>
      <c r="BD164" s="15"/>
      <c r="BE164" s="15"/>
      <c r="BF164" s="15"/>
      <c r="BG164" s="15"/>
      <c r="BH164" s="15"/>
      <c r="BI164" s="15"/>
      <c r="BJ164" s="15"/>
      <c r="BK164" s="15"/>
      <c r="BL164" s="15"/>
      <c r="BM164" s="15"/>
      <c r="BN164" s="15"/>
      <c r="BO164" s="15"/>
      <c r="BP164" s="15"/>
      <c r="BQ164" s="15"/>
      <c r="BR164" s="15"/>
      <c r="BS164" s="15"/>
      <c r="BT164" s="15"/>
      <c r="BU164" s="15"/>
      <c r="BV164" s="15"/>
      <c r="BW164" s="15"/>
      <c r="BX164" s="15"/>
      <c r="BY164" s="15"/>
      <c r="BZ164" s="15"/>
      <c r="CA164" s="15"/>
      <c r="CB164" s="15"/>
      <c r="CC164" s="15"/>
      <c r="CD164" s="15"/>
      <c r="CE164" s="15"/>
      <c r="CF164" s="15"/>
      <c r="CG164" s="15"/>
      <c r="CH164" s="15"/>
      <c r="CI164" s="15"/>
      <c r="CJ164" s="15"/>
      <c r="CK164" s="15"/>
      <c r="CL164" s="15"/>
      <c r="CM164" s="15"/>
      <c r="CN164" s="15"/>
      <c r="CO164" s="15"/>
      <c r="CP164" s="15"/>
      <c r="CQ164" s="15"/>
      <c r="CR164" s="15"/>
      <c r="CS164" s="15"/>
    </row>
    <row r="165" spans="1:97">
      <c r="A165" s="15" t="s">
        <v>1779</v>
      </c>
      <c r="B165" s="15">
        <v>250</v>
      </c>
      <c r="C165" s="15">
        <v>0</v>
      </c>
      <c r="D165" s="15">
        <v>0</v>
      </c>
      <c r="E165" s="15">
        <v>0</v>
      </c>
      <c r="F165" s="15">
        <v>80</v>
      </c>
      <c r="G165" s="15"/>
      <c r="H165" s="66">
        <f t="shared" si="16"/>
        <v>0</v>
      </c>
      <c r="I165" s="66">
        <f t="shared" si="17"/>
        <v>0</v>
      </c>
      <c r="J165" s="66">
        <f t="shared" si="18"/>
        <v>160</v>
      </c>
      <c r="K165" s="66">
        <f t="shared" si="19"/>
        <v>0</v>
      </c>
      <c r="L165" s="15"/>
      <c r="M165" s="15"/>
      <c r="N165" s="15"/>
      <c r="O165" s="15"/>
      <c r="P165" s="15"/>
      <c r="Q165" s="15"/>
      <c r="R165" s="15"/>
      <c r="S165" s="15"/>
      <c r="T165" s="15"/>
      <c r="U165" s="15"/>
      <c r="V165" s="15"/>
      <c r="W165" s="15"/>
      <c r="X165" s="15"/>
      <c r="Y165" s="15"/>
      <c r="Z165" s="15"/>
      <c r="AA165" s="15"/>
      <c r="AB165" s="15"/>
      <c r="AC165" s="15"/>
      <c r="AD165" s="15"/>
      <c r="AE165" s="15"/>
      <c r="AF165" s="15"/>
      <c r="AG165" s="15"/>
      <c r="AH165" s="15"/>
      <c r="AI165" s="15"/>
      <c r="AJ165" s="15"/>
      <c r="AK165" s="15"/>
      <c r="AL165" s="15"/>
      <c r="AM165" s="15"/>
      <c r="AN165" s="15"/>
      <c r="AO165" s="15"/>
      <c r="AP165" s="15"/>
      <c r="AQ165" s="15"/>
      <c r="AR165" s="15"/>
      <c r="AS165" s="15"/>
      <c r="AT165" s="15"/>
      <c r="AU165" s="15"/>
      <c r="AV165" s="15"/>
      <c r="AW165" s="15"/>
      <c r="AX165" s="15"/>
      <c r="AY165" s="15"/>
      <c r="AZ165" s="15"/>
      <c r="BA165" s="15"/>
      <c r="BB165" s="15"/>
      <c r="BC165" s="15"/>
      <c r="BD165" s="15"/>
      <c r="BE165" s="15"/>
      <c r="BF165" s="15"/>
      <c r="BG165" s="15"/>
      <c r="BH165" s="15"/>
      <c r="BI165" s="15"/>
      <c r="BJ165" s="15"/>
      <c r="BK165" s="15"/>
      <c r="BL165" s="15"/>
      <c r="BM165" s="15"/>
      <c r="BN165" s="15"/>
      <c r="BO165" s="15"/>
      <c r="BP165" s="15"/>
      <c r="BQ165" s="15"/>
      <c r="BR165" s="15"/>
      <c r="BS165" s="15"/>
      <c r="BT165" s="15"/>
      <c r="BU165" s="15"/>
      <c r="BV165" s="15"/>
      <c r="BW165" s="15"/>
      <c r="BX165" s="15"/>
      <c r="BY165" s="15"/>
      <c r="BZ165" s="15"/>
      <c r="CA165" s="15"/>
      <c r="CB165" s="15"/>
      <c r="CC165" s="15"/>
      <c r="CD165" s="15"/>
      <c r="CE165" s="15"/>
      <c r="CF165" s="15"/>
      <c r="CG165" s="15"/>
      <c r="CH165" s="15"/>
      <c r="CI165" s="15"/>
      <c r="CJ165" s="15"/>
      <c r="CK165" s="15"/>
      <c r="CL165" s="15"/>
      <c r="CM165" s="15"/>
      <c r="CN165" s="15"/>
      <c r="CO165" s="15"/>
      <c r="CP165" s="15"/>
      <c r="CQ165" s="15"/>
      <c r="CR165" s="15"/>
      <c r="CS165" s="15"/>
    </row>
    <row r="166" spans="1:97">
      <c r="A166" s="15" t="s">
        <v>1780</v>
      </c>
      <c r="B166" s="15">
        <v>390</v>
      </c>
      <c r="C166" s="15">
        <v>0</v>
      </c>
      <c r="D166" s="15">
        <v>0</v>
      </c>
      <c r="E166" s="15">
        <v>0</v>
      </c>
      <c r="F166" s="15">
        <v>125</v>
      </c>
      <c r="G166" s="15"/>
      <c r="H166" s="66">
        <f t="shared" si="16"/>
        <v>0</v>
      </c>
      <c r="I166" s="66">
        <f t="shared" si="17"/>
        <v>0</v>
      </c>
      <c r="J166" s="66">
        <f t="shared" si="18"/>
        <v>160.25641025641028</v>
      </c>
      <c r="K166" s="66">
        <f t="shared" si="19"/>
        <v>0</v>
      </c>
      <c r="L166" s="15"/>
      <c r="M166" s="15"/>
      <c r="N166" s="15"/>
      <c r="O166" s="15"/>
      <c r="P166" s="15"/>
      <c r="Q166" s="15"/>
      <c r="R166" s="15"/>
      <c r="S166" s="15"/>
      <c r="T166" s="15"/>
      <c r="U166" s="15"/>
      <c r="V166" s="15"/>
      <c r="W166" s="15"/>
      <c r="X166" s="15"/>
      <c r="Y166" s="15"/>
      <c r="Z166" s="15"/>
      <c r="AA166" s="15"/>
      <c r="AB166" s="15"/>
      <c r="AC166" s="15"/>
      <c r="AD166" s="15"/>
      <c r="AE166" s="15"/>
      <c r="AF166" s="15"/>
      <c r="AG166" s="15"/>
      <c r="AH166" s="15"/>
      <c r="AI166" s="15"/>
      <c r="AJ166" s="15"/>
      <c r="AK166" s="15"/>
      <c r="AL166" s="15"/>
      <c r="AM166" s="15"/>
      <c r="AN166" s="15"/>
      <c r="AO166" s="15"/>
      <c r="AP166" s="15"/>
      <c r="AQ166" s="15"/>
      <c r="AR166" s="15"/>
      <c r="AS166" s="15"/>
      <c r="AT166" s="15"/>
      <c r="AU166" s="15"/>
      <c r="AV166" s="15"/>
      <c r="AW166" s="15"/>
      <c r="AX166" s="15"/>
      <c r="AY166" s="15"/>
      <c r="AZ166" s="15"/>
      <c r="BA166" s="15"/>
      <c r="BB166" s="15"/>
      <c r="BC166" s="15"/>
      <c r="BD166" s="15"/>
      <c r="BE166" s="15"/>
      <c r="BF166" s="15"/>
      <c r="BG166" s="15"/>
      <c r="BH166" s="15"/>
      <c r="BI166" s="15"/>
      <c r="BJ166" s="15"/>
      <c r="BK166" s="15"/>
      <c r="BL166" s="15"/>
      <c r="BM166" s="15"/>
      <c r="BN166" s="15"/>
      <c r="BO166" s="15"/>
      <c r="BP166" s="15"/>
      <c r="BQ166" s="15"/>
      <c r="BR166" s="15"/>
      <c r="BS166" s="15"/>
      <c r="BT166" s="15"/>
      <c r="BU166" s="15"/>
      <c r="BV166" s="15"/>
      <c r="BW166" s="15"/>
      <c r="BX166" s="15"/>
      <c r="BY166" s="15"/>
      <c r="BZ166" s="15"/>
      <c r="CA166" s="15"/>
      <c r="CB166" s="15"/>
      <c r="CC166" s="15"/>
      <c r="CD166" s="15"/>
      <c r="CE166" s="15"/>
      <c r="CF166" s="15"/>
      <c r="CG166" s="15"/>
      <c r="CH166" s="15"/>
      <c r="CI166" s="15"/>
      <c r="CJ166" s="15"/>
      <c r="CK166" s="15"/>
      <c r="CL166" s="15"/>
      <c r="CM166" s="15"/>
      <c r="CN166" s="15"/>
      <c r="CO166" s="15"/>
      <c r="CP166" s="15"/>
      <c r="CQ166" s="15"/>
      <c r="CR166" s="15"/>
      <c r="CS166" s="15"/>
    </row>
    <row r="167" spans="1:97">
      <c r="A167" s="15" t="s">
        <v>1781</v>
      </c>
      <c r="B167" s="15">
        <v>850</v>
      </c>
      <c r="C167" s="15">
        <v>0</v>
      </c>
      <c r="D167" s="15">
        <v>0</v>
      </c>
      <c r="E167" s="15">
        <v>0</v>
      </c>
      <c r="F167" s="15">
        <v>270</v>
      </c>
      <c r="G167" s="15"/>
      <c r="H167" s="66">
        <f t="shared" si="16"/>
        <v>0</v>
      </c>
      <c r="I167" s="66">
        <f t="shared" si="17"/>
        <v>0</v>
      </c>
      <c r="J167" s="66">
        <f t="shared" si="18"/>
        <v>158.8235294117647</v>
      </c>
      <c r="K167" s="66">
        <f t="shared" si="19"/>
        <v>0</v>
      </c>
      <c r="L167" s="15"/>
      <c r="M167" s="15"/>
      <c r="N167" s="15"/>
      <c r="O167" s="15"/>
      <c r="P167" s="15"/>
      <c r="Q167" s="15"/>
      <c r="R167" s="15"/>
      <c r="S167" s="15"/>
      <c r="T167" s="15"/>
      <c r="U167" s="15"/>
      <c r="V167" s="15"/>
      <c r="W167" s="15"/>
      <c r="X167" s="15"/>
      <c r="Y167" s="15"/>
      <c r="Z167" s="15"/>
      <c r="AA167" s="15"/>
      <c r="AB167" s="15"/>
      <c r="AC167" s="15"/>
      <c r="AD167" s="15"/>
      <c r="AE167" s="15"/>
      <c r="AF167" s="15"/>
      <c r="AG167" s="15"/>
      <c r="AH167" s="15"/>
      <c r="AI167" s="15"/>
      <c r="AJ167" s="15"/>
      <c r="AK167" s="15"/>
      <c r="AL167" s="15"/>
      <c r="AM167" s="15"/>
      <c r="AN167" s="15"/>
      <c r="AO167" s="15"/>
      <c r="AP167" s="15"/>
      <c r="AQ167" s="15"/>
      <c r="AR167" s="15"/>
      <c r="AS167" s="15"/>
      <c r="AT167" s="15"/>
      <c r="AU167" s="15"/>
      <c r="AV167" s="15"/>
      <c r="AW167" s="15"/>
      <c r="AX167" s="15"/>
      <c r="AY167" s="15"/>
      <c r="AZ167" s="15"/>
      <c r="BA167" s="15"/>
      <c r="BB167" s="15"/>
      <c r="BC167" s="15"/>
      <c r="BD167" s="15"/>
      <c r="BE167" s="15"/>
      <c r="BF167" s="15"/>
      <c r="BG167" s="15"/>
      <c r="BH167" s="15"/>
      <c r="BI167" s="15"/>
      <c r="BJ167" s="15"/>
      <c r="BK167" s="15"/>
      <c r="BL167" s="15"/>
      <c r="BM167" s="15"/>
      <c r="BN167" s="15"/>
      <c r="BO167" s="15"/>
      <c r="BP167" s="15"/>
      <c r="BQ167" s="15"/>
      <c r="BR167" s="15"/>
      <c r="BS167" s="15"/>
      <c r="BT167" s="15"/>
      <c r="BU167" s="15"/>
      <c r="BV167" s="15"/>
      <c r="BW167" s="15"/>
      <c r="BX167" s="15"/>
      <c r="BY167" s="15"/>
      <c r="BZ167" s="15"/>
      <c r="CA167" s="15"/>
      <c r="CB167" s="15"/>
      <c r="CC167" s="15"/>
      <c r="CD167" s="15"/>
      <c r="CE167" s="15"/>
      <c r="CF167" s="15"/>
      <c r="CG167" s="15"/>
      <c r="CH167" s="15"/>
      <c r="CI167" s="15"/>
      <c r="CJ167" s="15"/>
      <c r="CK167" s="15"/>
      <c r="CL167" s="15"/>
      <c r="CM167" s="15"/>
      <c r="CN167" s="15"/>
      <c r="CO167" s="15"/>
      <c r="CP167" s="15"/>
      <c r="CQ167" s="15"/>
      <c r="CR167" s="15"/>
      <c r="CS167" s="15"/>
    </row>
    <row r="168" spans="1:97">
      <c r="A168" s="15" t="s">
        <v>1782</v>
      </c>
      <c r="B168" s="15">
        <v>0</v>
      </c>
      <c r="C168" s="15">
        <v>0</v>
      </c>
      <c r="D168" s="15">
        <v>0</v>
      </c>
      <c r="E168" s="15">
        <v>0</v>
      </c>
      <c r="F168" s="15">
        <v>70</v>
      </c>
      <c r="G168" s="15"/>
      <c r="H168" s="66" t="e">
        <f t="shared" si="16"/>
        <v>#DIV/0!</v>
      </c>
      <c r="I168" s="66" t="e">
        <f t="shared" si="17"/>
        <v>#DIV/0!</v>
      </c>
      <c r="J168" s="66" t="e">
        <f t="shared" si="18"/>
        <v>#DIV/0!</v>
      </c>
      <c r="K168" s="66" t="e">
        <f t="shared" si="19"/>
        <v>#DIV/0!</v>
      </c>
      <c r="L168" s="15"/>
      <c r="M168" s="15"/>
      <c r="N168" s="15"/>
      <c r="O168" s="15"/>
      <c r="P168" s="15"/>
      <c r="Q168" s="15"/>
      <c r="R168" s="15"/>
      <c r="S168" s="15"/>
      <c r="T168" s="15"/>
      <c r="U168" s="15"/>
      <c r="V168" s="15"/>
      <c r="W168" s="15"/>
      <c r="X168" s="15"/>
      <c r="Y168" s="15"/>
      <c r="Z168" s="15"/>
      <c r="AA168" s="15"/>
      <c r="AB168" s="15"/>
      <c r="AC168" s="15"/>
      <c r="AD168" s="15"/>
      <c r="AE168" s="15"/>
      <c r="AF168" s="15"/>
      <c r="AG168" s="15"/>
      <c r="AH168" s="15"/>
      <c r="AI168" s="15"/>
      <c r="AJ168" s="15"/>
      <c r="AK168" s="15"/>
      <c r="AL168" s="15"/>
      <c r="AM168" s="15"/>
      <c r="AN168" s="15"/>
      <c r="AO168" s="15"/>
      <c r="AP168" s="15"/>
      <c r="AQ168" s="15"/>
      <c r="AR168" s="15"/>
      <c r="AS168" s="15"/>
      <c r="AT168" s="15"/>
      <c r="AU168" s="15"/>
      <c r="AV168" s="15"/>
      <c r="AW168" s="15"/>
      <c r="AX168" s="15"/>
      <c r="AY168" s="15"/>
      <c r="AZ168" s="15"/>
      <c r="BA168" s="15"/>
      <c r="BB168" s="15"/>
      <c r="BC168" s="15"/>
      <c r="BD168" s="15"/>
      <c r="BE168" s="15"/>
      <c r="BF168" s="15"/>
      <c r="BG168" s="15"/>
      <c r="BH168" s="15"/>
      <c r="BI168" s="15"/>
      <c r="BJ168" s="15"/>
      <c r="BK168" s="15"/>
      <c r="BL168" s="15"/>
      <c r="BM168" s="15"/>
      <c r="BN168" s="15"/>
      <c r="BO168" s="15"/>
      <c r="BP168" s="15"/>
      <c r="BQ168" s="15"/>
      <c r="BR168" s="15"/>
      <c r="BS168" s="15"/>
      <c r="BT168" s="15"/>
      <c r="BU168" s="15"/>
      <c r="BV168" s="15"/>
      <c r="BW168" s="15"/>
      <c r="BX168" s="15"/>
      <c r="BY168" s="15"/>
      <c r="BZ168" s="15"/>
      <c r="CA168" s="15"/>
      <c r="CB168" s="15"/>
      <c r="CC168" s="15"/>
      <c r="CD168" s="15"/>
      <c r="CE168" s="15"/>
      <c r="CF168" s="15"/>
      <c r="CG168" s="15"/>
      <c r="CH168" s="15"/>
      <c r="CI168" s="15"/>
      <c r="CJ168" s="15"/>
      <c r="CK168" s="15"/>
      <c r="CL168" s="15"/>
      <c r="CM168" s="15"/>
      <c r="CN168" s="15"/>
      <c r="CO168" s="15"/>
      <c r="CP168" s="15"/>
      <c r="CQ168" s="15"/>
      <c r="CR168" s="15"/>
      <c r="CS168" s="15"/>
    </row>
    <row r="169" spans="1:97">
      <c r="A169" s="15" t="s">
        <v>1783</v>
      </c>
      <c r="B169" s="15">
        <v>0</v>
      </c>
      <c r="C169" s="15">
        <v>0</v>
      </c>
      <c r="D169" s="15">
        <v>0</v>
      </c>
      <c r="E169" s="15">
        <v>0</v>
      </c>
      <c r="F169" s="15">
        <v>90</v>
      </c>
      <c r="G169" s="15"/>
      <c r="H169" s="66" t="e">
        <f t="shared" si="16"/>
        <v>#DIV/0!</v>
      </c>
      <c r="I169" s="66" t="e">
        <f t="shared" si="17"/>
        <v>#DIV/0!</v>
      </c>
      <c r="J169" s="66" t="e">
        <f t="shared" si="18"/>
        <v>#DIV/0!</v>
      </c>
      <c r="K169" s="66" t="e">
        <f t="shared" si="19"/>
        <v>#DIV/0!</v>
      </c>
      <c r="L169" s="15"/>
      <c r="M169" s="15"/>
      <c r="N169" s="15"/>
      <c r="O169" s="15"/>
      <c r="P169" s="15"/>
      <c r="Q169" s="15"/>
      <c r="R169" s="15"/>
      <c r="S169" s="15"/>
      <c r="T169" s="15"/>
      <c r="U169" s="15"/>
      <c r="V169" s="15"/>
      <c r="W169" s="15"/>
      <c r="X169" s="15"/>
      <c r="Y169" s="15"/>
      <c r="Z169" s="15"/>
      <c r="AA169" s="15"/>
      <c r="AB169" s="15"/>
      <c r="AC169" s="15"/>
      <c r="AD169" s="15"/>
      <c r="AE169" s="15"/>
      <c r="AF169" s="15"/>
      <c r="AG169" s="15"/>
      <c r="AH169" s="15"/>
      <c r="AI169" s="15"/>
      <c r="AJ169" s="15"/>
      <c r="AK169" s="15"/>
      <c r="AL169" s="15"/>
      <c r="AM169" s="15"/>
      <c r="AN169" s="15"/>
      <c r="AO169" s="15"/>
      <c r="AP169" s="15"/>
      <c r="AQ169" s="15"/>
      <c r="AR169" s="15"/>
      <c r="AS169" s="15"/>
      <c r="AT169" s="15"/>
      <c r="AU169" s="15"/>
      <c r="AV169" s="15"/>
      <c r="AW169" s="15"/>
      <c r="AX169" s="15"/>
      <c r="AY169" s="15"/>
      <c r="AZ169" s="15"/>
      <c r="BA169" s="15"/>
      <c r="BB169" s="15"/>
      <c r="BC169" s="15"/>
      <c r="BD169" s="15"/>
      <c r="BE169" s="15"/>
      <c r="BF169" s="15"/>
      <c r="BG169" s="15"/>
      <c r="BH169" s="15"/>
      <c r="BI169" s="15"/>
      <c r="BJ169" s="15"/>
      <c r="BK169" s="15"/>
      <c r="BL169" s="15"/>
      <c r="BM169" s="15"/>
      <c r="BN169" s="15"/>
      <c r="BO169" s="15"/>
      <c r="BP169" s="15"/>
      <c r="BQ169" s="15"/>
      <c r="BR169" s="15"/>
      <c r="BS169" s="15"/>
      <c r="BT169" s="15"/>
      <c r="BU169" s="15"/>
      <c r="BV169" s="15"/>
      <c r="BW169" s="15"/>
      <c r="BX169" s="15"/>
      <c r="BY169" s="15"/>
      <c r="BZ169" s="15"/>
      <c r="CA169" s="15"/>
      <c r="CB169" s="15"/>
      <c r="CC169" s="15"/>
      <c r="CD169" s="15"/>
      <c r="CE169" s="15"/>
      <c r="CF169" s="15"/>
      <c r="CG169" s="15"/>
      <c r="CH169" s="15"/>
      <c r="CI169" s="15"/>
      <c r="CJ169" s="15"/>
      <c r="CK169" s="15"/>
      <c r="CL169" s="15"/>
      <c r="CM169" s="15"/>
      <c r="CN169" s="15"/>
      <c r="CO169" s="15"/>
      <c r="CP169" s="15"/>
      <c r="CQ169" s="15"/>
      <c r="CR169" s="15"/>
      <c r="CS169" s="15"/>
    </row>
    <row r="170" spans="1:97">
      <c r="A170" s="15" t="s">
        <v>1784</v>
      </c>
      <c r="B170" s="15">
        <v>0</v>
      </c>
      <c r="C170" s="15">
        <v>0</v>
      </c>
      <c r="D170" s="15">
        <v>0</v>
      </c>
      <c r="E170" s="15">
        <v>0</v>
      </c>
      <c r="F170" s="15">
        <v>140</v>
      </c>
      <c r="G170" s="15"/>
      <c r="H170" s="66" t="e">
        <f t="shared" si="16"/>
        <v>#DIV/0!</v>
      </c>
      <c r="I170" s="66" t="e">
        <f t="shared" si="17"/>
        <v>#DIV/0!</v>
      </c>
      <c r="J170" s="66" t="e">
        <f t="shared" si="18"/>
        <v>#DIV/0!</v>
      </c>
      <c r="K170" s="66" t="e">
        <f t="shared" si="19"/>
        <v>#DIV/0!</v>
      </c>
      <c r="L170" s="15"/>
      <c r="M170" s="15"/>
      <c r="N170" s="15"/>
      <c r="O170" s="15"/>
      <c r="P170" s="15"/>
      <c r="Q170" s="15"/>
      <c r="R170" s="15"/>
      <c r="S170" s="15"/>
      <c r="T170" s="15"/>
      <c r="U170" s="15"/>
      <c r="V170" s="15"/>
      <c r="W170" s="15"/>
      <c r="X170" s="15"/>
      <c r="Y170" s="15"/>
      <c r="Z170" s="15"/>
      <c r="AA170" s="15"/>
      <c r="AB170" s="15"/>
      <c r="AC170" s="15"/>
      <c r="AD170" s="15"/>
      <c r="AE170" s="15"/>
      <c r="AF170" s="15"/>
      <c r="AG170" s="15"/>
      <c r="AH170" s="15"/>
      <c r="AI170" s="15"/>
      <c r="AJ170" s="15"/>
      <c r="AK170" s="15"/>
      <c r="AL170" s="15"/>
      <c r="AM170" s="15"/>
      <c r="AN170" s="15"/>
      <c r="AO170" s="15"/>
      <c r="AP170" s="15"/>
      <c r="AQ170" s="15"/>
      <c r="AR170" s="15"/>
      <c r="AS170" s="15"/>
      <c r="AT170" s="15"/>
      <c r="AU170" s="15"/>
      <c r="AV170" s="15"/>
      <c r="AW170" s="15"/>
      <c r="AX170" s="15"/>
      <c r="AY170" s="15"/>
      <c r="AZ170" s="15"/>
      <c r="BA170" s="15"/>
      <c r="BB170" s="15"/>
      <c r="BC170" s="15"/>
      <c r="BD170" s="15"/>
      <c r="BE170" s="15"/>
      <c r="BF170" s="15"/>
      <c r="BG170" s="15"/>
      <c r="BH170" s="15"/>
      <c r="BI170" s="15"/>
      <c r="BJ170" s="15"/>
      <c r="BK170" s="15"/>
      <c r="BL170" s="15"/>
      <c r="BM170" s="15"/>
      <c r="BN170" s="15"/>
      <c r="BO170" s="15"/>
      <c r="BP170" s="15"/>
      <c r="BQ170" s="15"/>
      <c r="BR170" s="15"/>
      <c r="BS170" s="15"/>
      <c r="BT170" s="15"/>
      <c r="BU170" s="15"/>
      <c r="BV170" s="15"/>
      <c r="BW170" s="15"/>
      <c r="BX170" s="15"/>
      <c r="BY170" s="15"/>
      <c r="BZ170" s="15"/>
      <c r="CA170" s="15"/>
      <c r="CB170" s="15"/>
      <c r="CC170" s="15"/>
      <c r="CD170" s="15"/>
      <c r="CE170" s="15"/>
      <c r="CF170" s="15"/>
      <c r="CG170" s="15"/>
      <c r="CH170" s="15"/>
      <c r="CI170" s="15"/>
      <c r="CJ170" s="15"/>
      <c r="CK170" s="15"/>
      <c r="CL170" s="15"/>
      <c r="CM170" s="15"/>
      <c r="CN170" s="15"/>
      <c r="CO170" s="15"/>
      <c r="CP170" s="15"/>
      <c r="CQ170" s="15"/>
      <c r="CR170" s="15"/>
      <c r="CS170" s="15"/>
    </row>
    <row r="171" spans="1:97">
      <c r="A171" s="15" t="s">
        <v>1785</v>
      </c>
      <c r="B171" s="15">
        <v>0</v>
      </c>
      <c r="C171" s="15">
        <v>0</v>
      </c>
      <c r="D171" s="15">
        <v>0</v>
      </c>
      <c r="E171" s="15">
        <v>0</v>
      </c>
      <c r="F171" s="15">
        <v>310</v>
      </c>
      <c r="G171" s="15"/>
      <c r="H171" s="66" t="e">
        <f t="shared" si="16"/>
        <v>#DIV/0!</v>
      </c>
      <c r="I171" s="66" t="e">
        <f t="shared" si="17"/>
        <v>#DIV/0!</v>
      </c>
      <c r="J171" s="66" t="e">
        <f t="shared" si="18"/>
        <v>#DIV/0!</v>
      </c>
      <c r="K171" s="66" t="e">
        <f t="shared" si="19"/>
        <v>#DIV/0!</v>
      </c>
      <c r="L171" s="15"/>
      <c r="M171" s="15"/>
      <c r="N171" s="15"/>
      <c r="O171" s="15"/>
      <c r="P171" s="15"/>
      <c r="Q171" s="15"/>
      <c r="R171" s="15"/>
      <c r="S171" s="15"/>
      <c r="T171" s="15"/>
      <c r="U171" s="15"/>
      <c r="V171" s="15"/>
      <c r="W171" s="15"/>
      <c r="X171" s="15"/>
      <c r="Y171" s="15"/>
      <c r="Z171" s="15"/>
      <c r="AA171" s="15"/>
      <c r="AB171" s="15"/>
      <c r="AC171" s="15"/>
      <c r="AD171" s="15"/>
      <c r="AE171" s="15"/>
      <c r="AF171" s="15"/>
      <c r="AG171" s="15"/>
      <c r="AH171" s="15"/>
      <c r="AI171" s="15"/>
      <c r="AJ171" s="15"/>
      <c r="AK171" s="15"/>
      <c r="AL171" s="15"/>
      <c r="AM171" s="15"/>
      <c r="AN171" s="15"/>
      <c r="AO171" s="15"/>
      <c r="AP171" s="15"/>
      <c r="AQ171" s="15"/>
      <c r="AR171" s="15"/>
      <c r="AS171" s="15"/>
      <c r="AT171" s="15"/>
      <c r="AU171" s="15"/>
      <c r="AV171" s="15"/>
      <c r="AW171" s="15"/>
      <c r="AX171" s="15"/>
      <c r="AY171" s="15"/>
      <c r="AZ171" s="15"/>
      <c r="BA171" s="15"/>
      <c r="BB171" s="15"/>
      <c r="BC171" s="15"/>
      <c r="BD171" s="15"/>
      <c r="BE171" s="15"/>
      <c r="BF171" s="15"/>
      <c r="BG171" s="15"/>
      <c r="BH171" s="15"/>
      <c r="BI171" s="15"/>
      <c r="BJ171" s="15"/>
      <c r="BK171" s="15"/>
      <c r="BL171" s="15"/>
      <c r="BM171" s="15"/>
      <c r="BN171" s="15"/>
      <c r="BO171" s="15"/>
      <c r="BP171" s="15"/>
      <c r="BQ171" s="15"/>
      <c r="BR171" s="15"/>
      <c r="BS171" s="15"/>
      <c r="BT171" s="15"/>
      <c r="BU171" s="15"/>
      <c r="BV171" s="15"/>
      <c r="BW171" s="15"/>
      <c r="BX171" s="15"/>
      <c r="BY171" s="15"/>
      <c r="BZ171" s="15"/>
      <c r="CA171" s="15"/>
      <c r="CB171" s="15"/>
      <c r="CC171" s="15"/>
      <c r="CD171" s="15"/>
      <c r="CE171" s="15"/>
      <c r="CF171" s="15"/>
      <c r="CG171" s="15"/>
      <c r="CH171" s="15"/>
      <c r="CI171" s="15"/>
      <c r="CJ171" s="15"/>
      <c r="CK171" s="15"/>
      <c r="CL171" s="15"/>
      <c r="CM171" s="15"/>
      <c r="CN171" s="15"/>
      <c r="CO171" s="15"/>
      <c r="CP171" s="15"/>
      <c r="CQ171" s="15"/>
      <c r="CR171" s="15"/>
      <c r="CS171" s="15"/>
    </row>
    <row r="172" spans="1:97">
      <c r="A172" s="15" t="s">
        <v>1786</v>
      </c>
      <c r="B172" s="15">
        <v>190</v>
      </c>
      <c r="C172" s="15">
        <v>0</v>
      </c>
      <c r="D172" s="15">
        <v>0</v>
      </c>
      <c r="E172" s="15">
        <v>0</v>
      </c>
      <c r="F172" s="15">
        <v>60</v>
      </c>
      <c r="G172" s="15"/>
      <c r="H172" s="66">
        <f t="shared" si="16"/>
        <v>0</v>
      </c>
      <c r="I172" s="66">
        <f t="shared" si="17"/>
        <v>0</v>
      </c>
      <c r="J172" s="66">
        <f t="shared" si="18"/>
        <v>157.89473684210526</v>
      </c>
      <c r="K172" s="66">
        <f t="shared" si="19"/>
        <v>0</v>
      </c>
      <c r="L172" s="15"/>
      <c r="M172" s="15"/>
      <c r="N172" s="15"/>
      <c r="O172" s="15"/>
      <c r="P172" s="15"/>
      <c r="Q172" s="15"/>
      <c r="R172" s="15"/>
      <c r="S172" s="15"/>
      <c r="T172" s="15"/>
      <c r="U172" s="15"/>
      <c r="V172" s="15"/>
      <c r="W172" s="15"/>
      <c r="X172" s="15"/>
      <c r="Y172" s="15"/>
      <c r="Z172" s="15"/>
      <c r="AA172" s="15"/>
      <c r="AB172" s="15"/>
      <c r="AC172" s="15"/>
      <c r="AD172" s="15"/>
      <c r="AE172" s="15"/>
      <c r="AF172" s="15"/>
      <c r="AG172" s="15"/>
      <c r="AH172" s="15"/>
      <c r="AI172" s="15"/>
      <c r="AJ172" s="15"/>
      <c r="AK172" s="15"/>
      <c r="AL172" s="15"/>
      <c r="AM172" s="15"/>
      <c r="AN172" s="15"/>
      <c r="AO172" s="15"/>
      <c r="AP172" s="15"/>
      <c r="AQ172" s="15"/>
      <c r="AR172" s="15"/>
      <c r="AS172" s="15"/>
      <c r="AT172" s="15"/>
      <c r="AU172" s="15"/>
      <c r="AV172" s="15"/>
      <c r="AW172" s="15"/>
      <c r="AX172" s="15"/>
      <c r="AY172" s="15"/>
      <c r="AZ172" s="15"/>
      <c r="BA172" s="15"/>
      <c r="BB172" s="15"/>
      <c r="BC172" s="15"/>
      <c r="BD172" s="15"/>
      <c r="BE172" s="15"/>
      <c r="BF172" s="15"/>
      <c r="BG172" s="15"/>
      <c r="BH172" s="15"/>
      <c r="BI172" s="15"/>
      <c r="BJ172" s="15"/>
      <c r="BK172" s="15"/>
      <c r="BL172" s="15"/>
      <c r="BM172" s="15"/>
      <c r="BN172" s="15"/>
      <c r="BO172" s="15"/>
      <c r="BP172" s="15"/>
      <c r="BQ172" s="15"/>
      <c r="BR172" s="15"/>
      <c r="BS172" s="15"/>
      <c r="BT172" s="15"/>
      <c r="BU172" s="15"/>
      <c r="BV172" s="15"/>
      <c r="BW172" s="15"/>
      <c r="BX172" s="15"/>
      <c r="BY172" s="15"/>
      <c r="BZ172" s="15"/>
      <c r="CA172" s="15"/>
      <c r="CB172" s="15"/>
      <c r="CC172" s="15"/>
      <c r="CD172" s="15"/>
      <c r="CE172" s="15"/>
      <c r="CF172" s="15"/>
      <c r="CG172" s="15"/>
      <c r="CH172" s="15"/>
      <c r="CI172" s="15"/>
      <c r="CJ172" s="15"/>
      <c r="CK172" s="15"/>
      <c r="CL172" s="15"/>
      <c r="CM172" s="15"/>
      <c r="CN172" s="15"/>
      <c r="CO172" s="15"/>
      <c r="CP172" s="15"/>
      <c r="CQ172" s="15"/>
      <c r="CR172" s="15"/>
      <c r="CS172" s="15"/>
    </row>
    <row r="173" spans="1:97">
      <c r="A173" s="15" t="s">
        <v>1787</v>
      </c>
      <c r="B173" s="15">
        <v>250</v>
      </c>
      <c r="C173" s="15">
        <v>0</v>
      </c>
      <c r="D173" s="15">
        <v>0</v>
      </c>
      <c r="E173" s="15">
        <v>0</v>
      </c>
      <c r="F173" s="15">
        <v>80</v>
      </c>
      <c r="G173" s="15"/>
      <c r="H173" s="66">
        <f t="shared" si="16"/>
        <v>0</v>
      </c>
      <c r="I173" s="66">
        <f t="shared" si="17"/>
        <v>0</v>
      </c>
      <c r="J173" s="66">
        <f t="shared" si="18"/>
        <v>160</v>
      </c>
      <c r="K173" s="66">
        <f t="shared" si="19"/>
        <v>0</v>
      </c>
      <c r="L173" s="15"/>
      <c r="M173" s="15"/>
      <c r="N173" s="15"/>
      <c r="O173" s="15"/>
      <c r="P173" s="15"/>
      <c r="Q173" s="15"/>
      <c r="R173" s="15"/>
      <c r="S173" s="15"/>
      <c r="T173" s="15"/>
      <c r="U173" s="15"/>
      <c r="V173" s="15"/>
      <c r="W173" s="15"/>
      <c r="X173" s="15"/>
      <c r="Y173" s="15"/>
      <c r="Z173" s="15"/>
      <c r="AA173" s="15"/>
      <c r="AB173" s="15"/>
      <c r="AC173" s="15"/>
      <c r="AD173" s="15"/>
      <c r="AE173" s="15"/>
      <c r="AF173" s="15"/>
      <c r="AG173" s="15"/>
      <c r="AH173" s="15"/>
      <c r="AI173" s="15"/>
      <c r="AJ173" s="15"/>
      <c r="AK173" s="15"/>
      <c r="AL173" s="15"/>
      <c r="AM173" s="15"/>
      <c r="AN173" s="15"/>
      <c r="AO173" s="15"/>
      <c r="AP173" s="15"/>
      <c r="AQ173" s="15"/>
      <c r="AR173" s="15"/>
      <c r="AS173" s="15"/>
      <c r="AT173" s="15"/>
      <c r="AU173" s="15"/>
      <c r="AV173" s="15"/>
      <c r="AW173" s="15"/>
      <c r="AX173" s="15"/>
      <c r="AY173" s="15"/>
      <c r="AZ173" s="15"/>
      <c r="BA173" s="15"/>
      <c r="BB173" s="15"/>
      <c r="BC173" s="15"/>
      <c r="BD173" s="15"/>
      <c r="BE173" s="15"/>
      <c r="BF173" s="15"/>
      <c r="BG173" s="15"/>
      <c r="BH173" s="15"/>
      <c r="BI173" s="15"/>
      <c r="BJ173" s="15"/>
      <c r="BK173" s="15"/>
      <c r="BL173" s="15"/>
      <c r="BM173" s="15"/>
      <c r="BN173" s="15"/>
      <c r="BO173" s="15"/>
      <c r="BP173" s="15"/>
      <c r="BQ173" s="15"/>
      <c r="BR173" s="15"/>
      <c r="BS173" s="15"/>
      <c r="BT173" s="15"/>
      <c r="BU173" s="15"/>
      <c r="BV173" s="15"/>
      <c r="BW173" s="15"/>
      <c r="BX173" s="15"/>
      <c r="BY173" s="15"/>
      <c r="BZ173" s="15"/>
      <c r="CA173" s="15"/>
      <c r="CB173" s="15"/>
      <c r="CC173" s="15"/>
      <c r="CD173" s="15"/>
      <c r="CE173" s="15"/>
      <c r="CF173" s="15"/>
      <c r="CG173" s="15"/>
      <c r="CH173" s="15"/>
      <c r="CI173" s="15"/>
      <c r="CJ173" s="15"/>
      <c r="CK173" s="15"/>
      <c r="CL173" s="15"/>
      <c r="CM173" s="15"/>
      <c r="CN173" s="15"/>
      <c r="CO173" s="15"/>
      <c r="CP173" s="15"/>
      <c r="CQ173" s="15"/>
      <c r="CR173" s="15"/>
      <c r="CS173" s="15"/>
    </row>
    <row r="174" spans="1:97">
      <c r="A174" s="15" t="s">
        <v>1788</v>
      </c>
      <c r="B174" s="15">
        <v>390</v>
      </c>
      <c r="C174" s="15">
        <v>0</v>
      </c>
      <c r="D174" s="15">
        <v>0</v>
      </c>
      <c r="E174" s="15">
        <v>0</v>
      </c>
      <c r="F174" s="15">
        <v>125</v>
      </c>
      <c r="G174" s="15"/>
      <c r="H174" s="66">
        <f t="shared" si="16"/>
        <v>0</v>
      </c>
      <c r="I174" s="66">
        <f t="shared" si="17"/>
        <v>0</v>
      </c>
      <c r="J174" s="66">
        <f t="shared" si="18"/>
        <v>160.25641025641028</v>
      </c>
      <c r="K174" s="66">
        <f t="shared" si="19"/>
        <v>0</v>
      </c>
      <c r="L174" s="15"/>
      <c r="M174" s="15"/>
      <c r="N174" s="15"/>
      <c r="O174" s="15"/>
      <c r="P174" s="15"/>
      <c r="Q174" s="15"/>
      <c r="R174" s="15"/>
      <c r="S174" s="15"/>
      <c r="T174" s="15"/>
      <c r="U174" s="15"/>
      <c r="V174" s="15"/>
      <c r="W174" s="15"/>
      <c r="X174" s="15"/>
      <c r="Y174" s="15"/>
      <c r="Z174" s="15"/>
      <c r="AA174" s="15"/>
      <c r="AB174" s="15"/>
      <c r="AC174" s="15"/>
      <c r="AD174" s="15"/>
      <c r="AE174" s="15"/>
      <c r="AF174" s="15"/>
      <c r="AG174" s="15"/>
      <c r="AH174" s="15"/>
      <c r="AI174" s="15"/>
      <c r="AJ174" s="15"/>
      <c r="AK174" s="15"/>
      <c r="AL174" s="15"/>
      <c r="AM174" s="15"/>
      <c r="AN174" s="15"/>
      <c r="AO174" s="15"/>
      <c r="AP174" s="15"/>
      <c r="AQ174" s="15"/>
      <c r="AR174" s="15"/>
      <c r="AS174" s="15"/>
      <c r="AT174" s="15"/>
      <c r="AU174" s="15"/>
      <c r="AV174" s="15"/>
      <c r="AW174" s="15"/>
      <c r="AX174" s="15"/>
      <c r="AY174" s="15"/>
      <c r="AZ174" s="15"/>
      <c r="BA174" s="15"/>
      <c r="BB174" s="15"/>
      <c r="BC174" s="15"/>
      <c r="BD174" s="15"/>
      <c r="BE174" s="15"/>
      <c r="BF174" s="15"/>
      <c r="BG174" s="15"/>
      <c r="BH174" s="15"/>
      <c r="BI174" s="15"/>
      <c r="BJ174" s="15"/>
      <c r="BK174" s="15"/>
      <c r="BL174" s="15"/>
      <c r="BM174" s="15"/>
      <c r="BN174" s="15"/>
      <c r="BO174" s="15"/>
      <c r="BP174" s="15"/>
      <c r="BQ174" s="15"/>
      <c r="BR174" s="15"/>
      <c r="BS174" s="15"/>
      <c r="BT174" s="15"/>
      <c r="BU174" s="15"/>
      <c r="BV174" s="15"/>
      <c r="BW174" s="15"/>
      <c r="BX174" s="15"/>
      <c r="BY174" s="15"/>
      <c r="BZ174" s="15"/>
      <c r="CA174" s="15"/>
      <c r="CB174" s="15"/>
      <c r="CC174" s="15"/>
      <c r="CD174" s="15"/>
      <c r="CE174" s="15"/>
      <c r="CF174" s="15"/>
      <c r="CG174" s="15"/>
      <c r="CH174" s="15"/>
      <c r="CI174" s="15"/>
      <c r="CJ174" s="15"/>
      <c r="CK174" s="15"/>
      <c r="CL174" s="15"/>
      <c r="CM174" s="15"/>
      <c r="CN174" s="15"/>
      <c r="CO174" s="15"/>
      <c r="CP174" s="15"/>
      <c r="CQ174" s="15"/>
      <c r="CR174" s="15"/>
      <c r="CS174" s="15"/>
    </row>
    <row r="175" spans="1:97">
      <c r="A175" s="15" t="s">
        <v>1789</v>
      </c>
      <c r="B175" s="15">
        <v>850</v>
      </c>
      <c r="C175" s="15">
        <v>0</v>
      </c>
      <c r="D175" s="15">
        <v>0</v>
      </c>
      <c r="E175" s="15">
        <v>0</v>
      </c>
      <c r="F175" s="15">
        <v>270</v>
      </c>
      <c r="G175" s="15"/>
      <c r="H175" s="66">
        <f t="shared" si="16"/>
        <v>0</v>
      </c>
      <c r="I175" s="66">
        <f t="shared" si="17"/>
        <v>0</v>
      </c>
      <c r="J175" s="66">
        <f t="shared" si="18"/>
        <v>158.8235294117647</v>
      </c>
      <c r="K175" s="66">
        <f t="shared" si="19"/>
        <v>0</v>
      </c>
      <c r="L175" s="15"/>
      <c r="M175" s="15"/>
      <c r="N175" s="15"/>
      <c r="O175" s="15"/>
      <c r="P175" s="15"/>
      <c r="Q175" s="15"/>
      <c r="R175" s="15"/>
      <c r="S175" s="15"/>
      <c r="T175" s="15"/>
      <c r="U175" s="15"/>
      <c r="V175" s="15"/>
      <c r="W175" s="15"/>
      <c r="X175" s="15"/>
      <c r="Y175" s="15"/>
      <c r="Z175" s="15"/>
      <c r="AA175" s="15"/>
      <c r="AB175" s="15"/>
      <c r="AC175" s="15"/>
      <c r="AD175" s="15"/>
      <c r="AE175" s="15"/>
      <c r="AF175" s="15"/>
      <c r="AG175" s="15"/>
      <c r="AH175" s="15"/>
      <c r="AI175" s="15"/>
      <c r="AJ175" s="15"/>
      <c r="AK175" s="15"/>
      <c r="AL175" s="15"/>
      <c r="AM175" s="15"/>
      <c r="AN175" s="15"/>
      <c r="AO175" s="15"/>
      <c r="AP175" s="15"/>
      <c r="AQ175" s="15"/>
      <c r="AR175" s="15"/>
      <c r="AS175" s="15"/>
      <c r="AT175" s="15"/>
      <c r="AU175" s="15"/>
      <c r="AV175" s="15"/>
      <c r="AW175" s="15"/>
      <c r="AX175" s="15"/>
      <c r="AY175" s="15"/>
      <c r="AZ175" s="15"/>
      <c r="BA175" s="15"/>
      <c r="BB175" s="15"/>
      <c r="BC175" s="15"/>
      <c r="BD175" s="15"/>
      <c r="BE175" s="15"/>
      <c r="BF175" s="15"/>
      <c r="BG175" s="15"/>
      <c r="BH175" s="15"/>
      <c r="BI175" s="15"/>
      <c r="BJ175" s="15"/>
      <c r="BK175" s="15"/>
      <c r="BL175" s="15"/>
      <c r="BM175" s="15"/>
      <c r="BN175" s="15"/>
      <c r="BO175" s="15"/>
      <c r="BP175" s="15"/>
      <c r="BQ175" s="15"/>
      <c r="BR175" s="15"/>
      <c r="BS175" s="15"/>
      <c r="BT175" s="15"/>
      <c r="BU175" s="15"/>
      <c r="BV175" s="15"/>
      <c r="BW175" s="15"/>
      <c r="BX175" s="15"/>
      <c r="BY175" s="15"/>
      <c r="BZ175" s="15"/>
      <c r="CA175" s="15"/>
      <c r="CB175" s="15"/>
      <c r="CC175" s="15"/>
      <c r="CD175" s="15"/>
      <c r="CE175" s="15"/>
      <c r="CF175" s="15"/>
      <c r="CG175" s="15"/>
      <c r="CH175" s="15"/>
      <c r="CI175" s="15"/>
      <c r="CJ175" s="15"/>
      <c r="CK175" s="15"/>
      <c r="CL175" s="15"/>
      <c r="CM175" s="15"/>
      <c r="CN175" s="15"/>
      <c r="CO175" s="15"/>
      <c r="CP175" s="15"/>
      <c r="CQ175" s="15"/>
      <c r="CR175" s="15"/>
      <c r="CS175" s="15"/>
    </row>
    <row r="176" spans="1:97">
      <c r="A176" s="15" t="s">
        <v>1790</v>
      </c>
      <c r="B176" s="15">
        <v>180</v>
      </c>
      <c r="C176" s="15">
        <v>0</v>
      </c>
      <c r="D176" s="15">
        <v>0</v>
      </c>
      <c r="E176" s="15">
        <v>0</v>
      </c>
      <c r="F176" s="15">
        <v>185</v>
      </c>
      <c r="G176" s="15"/>
      <c r="H176" s="66">
        <f t="shared" si="16"/>
        <v>0</v>
      </c>
      <c r="I176" s="66">
        <f t="shared" si="17"/>
        <v>0</v>
      </c>
      <c r="J176" s="66">
        <f t="shared" si="18"/>
        <v>513.8888888888888</v>
      </c>
      <c r="K176" s="66">
        <f t="shared" si="19"/>
        <v>0</v>
      </c>
      <c r="L176" s="15"/>
      <c r="M176" s="15"/>
      <c r="N176" s="15"/>
      <c r="O176" s="15"/>
      <c r="P176" s="15"/>
      <c r="Q176" s="15"/>
      <c r="R176" s="15"/>
      <c r="S176" s="15"/>
      <c r="T176" s="15"/>
      <c r="U176" s="15"/>
      <c r="V176" s="15"/>
      <c r="W176" s="15"/>
      <c r="X176" s="15"/>
      <c r="Y176" s="15"/>
      <c r="Z176" s="15"/>
      <c r="AA176" s="15"/>
      <c r="AB176" s="15"/>
      <c r="AC176" s="15"/>
      <c r="AD176" s="15"/>
      <c r="AE176" s="15"/>
      <c r="AF176" s="15"/>
      <c r="AG176" s="15"/>
      <c r="AH176" s="15"/>
      <c r="AI176" s="15"/>
      <c r="AJ176" s="15"/>
      <c r="AK176" s="15"/>
      <c r="AL176" s="15"/>
      <c r="AM176" s="15"/>
      <c r="AN176" s="15"/>
      <c r="AO176" s="15"/>
      <c r="AP176" s="15"/>
      <c r="AQ176" s="15"/>
      <c r="AR176" s="15"/>
      <c r="AS176" s="15"/>
      <c r="AT176" s="15"/>
      <c r="AU176" s="15"/>
      <c r="AV176" s="15"/>
      <c r="AW176" s="15"/>
      <c r="AX176" s="15"/>
      <c r="AY176" s="15"/>
      <c r="AZ176" s="15"/>
      <c r="BA176" s="15"/>
      <c r="BB176" s="15"/>
      <c r="BC176" s="15"/>
      <c r="BD176" s="15"/>
      <c r="BE176" s="15"/>
      <c r="BF176" s="15"/>
      <c r="BG176" s="15"/>
      <c r="BH176" s="15"/>
      <c r="BI176" s="15"/>
      <c r="BJ176" s="15"/>
      <c r="BK176" s="15"/>
      <c r="BL176" s="15"/>
      <c r="BM176" s="15"/>
      <c r="BN176" s="15"/>
      <c r="BO176" s="15"/>
      <c r="BP176" s="15"/>
      <c r="BQ176" s="15"/>
      <c r="BR176" s="15"/>
      <c r="BS176" s="15"/>
      <c r="BT176" s="15"/>
      <c r="BU176" s="15"/>
      <c r="BV176" s="15"/>
      <c r="BW176" s="15"/>
      <c r="BX176" s="15"/>
      <c r="BY176" s="15"/>
      <c r="BZ176" s="15"/>
      <c r="CA176" s="15"/>
      <c r="CB176" s="15"/>
      <c r="CC176" s="15"/>
      <c r="CD176" s="15"/>
      <c r="CE176" s="15"/>
      <c r="CF176" s="15"/>
      <c r="CG176" s="15"/>
      <c r="CH176" s="15"/>
      <c r="CI176" s="15"/>
      <c r="CJ176" s="15"/>
      <c r="CK176" s="15"/>
      <c r="CL176" s="15"/>
      <c r="CM176" s="15"/>
      <c r="CN176" s="15"/>
      <c r="CO176" s="15"/>
      <c r="CP176" s="15"/>
      <c r="CQ176" s="15"/>
      <c r="CR176" s="15"/>
      <c r="CS176" s="15"/>
    </row>
    <row r="177" spans="1:97">
      <c r="A177" s="15" t="s">
        <v>1791</v>
      </c>
      <c r="B177" s="15">
        <v>230</v>
      </c>
      <c r="C177" s="15">
        <v>0</v>
      </c>
      <c r="D177" s="15">
        <v>0</v>
      </c>
      <c r="E177" s="15">
        <v>0</v>
      </c>
      <c r="F177" s="15">
        <v>235</v>
      </c>
      <c r="G177" s="15"/>
      <c r="H177" s="66">
        <f t="shared" si="16"/>
        <v>0</v>
      </c>
      <c r="I177" s="66">
        <f t="shared" si="17"/>
        <v>0</v>
      </c>
      <c r="J177" s="66">
        <f t="shared" si="18"/>
        <v>510.86956521739137</v>
      </c>
      <c r="K177" s="66">
        <f t="shared" si="19"/>
        <v>0</v>
      </c>
      <c r="L177" s="15"/>
      <c r="M177" s="15"/>
      <c r="N177" s="15"/>
      <c r="O177" s="15"/>
      <c r="P177" s="15"/>
      <c r="Q177" s="15"/>
      <c r="R177" s="15"/>
      <c r="S177" s="15"/>
      <c r="T177" s="15"/>
      <c r="U177" s="15"/>
      <c r="V177" s="15"/>
      <c r="W177" s="15"/>
      <c r="X177" s="15"/>
      <c r="Y177" s="15"/>
      <c r="Z177" s="15"/>
      <c r="AA177" s="15"/>
      <c r="AB177" s="15"/>
      <c r="AC177" s="15"/>
      <c r="AD177" s="15"/>
      <c r="AE177" s="15"/>
      <c r="AF177" s="15"/>
      <c r="AG177" s="15"/>
      <c r="AH177" s="15"/>
      <c r="AI177" s="15"/>
      <c r="AJ177" s="15"/>
      <c r="AK177" s="15"/>
      <c r="AL177" s="15"/>
      <c r="AM177" s="15"/>
      <c r="AN177" s="15"/>
      <c r="AO177" s="15"/>
      <c r="AP177" s="15"/>
      <c r="AQ177" s="15"/>
      <c r="AR177" s="15"/>
      <c r="AS177" s="15"/>
      <c r="AT177" s="15"/>
      <c r="AU177" s="15"/>
      <c r="AV177" s="15"/>
      <c r="AW177" s="15"/>
      <c r="AX177" s="15"/>
      <c r="AY177" s="15"/>
      <c r="AZ177" s="15"/>
      <c r="BA177" s="15"/>
      <c r="BB177" s="15"/>
      <c r="BC177" s="15"/>
      <c r="BD177" s="15"/>
      <c r="BE177" s="15"/>
      <c r="BF177" s="15"/>
      <c r="BG177" s="15"/>
      <c r="BH177" s="15"/>
      <c r="BI177" s="15"/>
      <c r="BJ177" s="15"/>
      <c r="BK177" s="15"/>
      <c r="BL177" s="15"/>
      <c r="BM177" s="15"/>
      <c r="BN177" s="15"/>
      <c r="BO177" s="15"/>
      <c r="BP177" s="15"/>
      <c r="BQ177" s="15"/>
      <c r="BR177" s="15"/>
      <c r="BS177" s="15"/>
      <c r="BT177" s="15"/>
      <c r="BU177" s="15"/>
      <c r="BV177" s="15"/>
      <c r="BW177" s="15"/>
      <c r="BX177" s="15"/>
      <c r="BY177" s="15"/>
      <c r="BZ177" s="15"/>
      <c r="CA177" s="15"/>
      <c r="CB177" s="15"/>
      <c r="CC177" s="15"/>
      <c r="CD177" s="15"/>
      <c r="CE177" s="15"/>
      <c r="CF177" s="15"/>
      <c r="CG177" s="15"/>
      <c r="CH177" s="15"/>
      <c r="CI177" s="15"/>
      <c r="CJ177" s="15"/>
      <c r="CK177" s="15"/>
      <c r="CL177" s="15"/>
      <c r="CM177" s="15"/>
      <c r="CN177" s="15"/>
      <c r="CO177" s="15"/>
      <c r="CP177" s="15"/>
      <c r="CQ177" s="15"/>
      <c r="CR177" s="15"/>
      <c r="CS177" s="15"/>
    </row>
    <row r="178" spans="1:97">
      <c r="A178" s="15" t="s">
        <v>1792</v>
      </c>
      <c r="B178" s="15">
        <v>350</v>
      </c>
      <c r="C178" s="15">
        <v>0</v>
      </c>
      <c r="D178" s="15">
        <v>0</v>
      </c>
      <c r="E178" s="15">
        <v>0</v>
      </c>
      <c r="F178" s="15">
        <v>370</v>
      </c>
      <c r="G178" s="15"/>
      <c r="H178" s="66">
        <f t="shared" si="16"/>
        <v>0</v>
      </c>
      <c r="I178" s="66">
        <f t="shared" si="17"/>
        <v>0</v>
      </c>
      <c r="J178" s="66">
        <f t="shared" si="18"/>
        <v>528.57142857142856</v>
      </c>
      <c r="K178" s="66">
        <f t="shared" si="19"/>
        <v>0</v>
      </c>
      <c r="L178" s="15"/>
      <c r="M178" s="15"/>
      <c r="N178" s="15"/>
      <c r="O178" s="15"/>
      <c r="P178" s="15"/>
      <c r="Q178" s="15"/>
      <c r="R178" s="15"/>
      <c r="S178" s="15"/>
      <c r="T178" s="15"/>
      <c r="U178" s="15"/>
      <c r="V178" s="15"/>
      <c r="W178" s="15"/>
      <c r="X178" s="15"/>
      <c r="Y178" s="15"/>
      <c r="Z178" s="15"/>
      <c r="AA178" s="15"/>
      <c r="AB178" s="15"/>
      <c r="AC178" s="15"/>
      <c r="AD178" s="15"/>
      <c r="AE178" s="15"/>
      <c r="AF178" s="15"/>
      <c r="AG178" s="15"/>
      <c r="AH178" s="15"/>
      <c r="AI178" s="15"/>
      <c r="AJ178" s="15"/>
      <c r="AK178" s="15"/>
      <c r="AL178" s="15"/>
      <c r="AM178" s="15"/>
      <c r="AN178" s="15"/>
      <c r="AO178" s="15"/>
      <c r="AP178" s="15"/>
      <c r="AQ178" s="15"/>
      <c r="AR178" s="15"/>
      <c r="AS178" s="15"/>
      <c r="AT178" s="15"/>
      <c r="AU178" s="15"/>
      <c r="AV178" s="15"/>
      <c r="AW178" s="15"/>
      <c r="AX178" s="15"/>
      <c r="AY178" s="15"/>
      <c r="AZ178" s="15"/>
      <c r="BA178" s="15"/>
      <c r="BB178" s="15"/>
      <c r="BC178" s="15"/>
      <c r="BD178" s="15"/>
      <c r="BE178" s="15"/>
      <c r="BF178" s="15"/>
      <c r="BG178" s="15"/>
      <c r="BH178" s="15"/>
      <c r="BI178" s="15"/>
      <c r="BJ178" s="15"/>
      <c r="BK178" s="15"/>
      <c r="BL178" s="15"/>
      <c r="BM178" s="15"/>
      <c r="BN178" s="15"/>
      <c r="BO178" s="15"/>
      <c r="BP178" s="15"/>
      <c r="BQ178" s="15"/>
      <c r="BR178" s="15"/>
      <c r="BS178" s="15"/>
      <c r="BT178" s="15"/>
      <c r="BU178" s="15"/>
      <c r="BV178" s="15"/>
      <c r="BW178" s="15"/>
      <c r="BX178" s="15"/>
      <c r="BY178" s="15"/>
      <c r="BZ178" s="15"/>
      <c r="CA178" s="15"/>
      <c r="CB178" s="15"/>
      <c r="CC178" s="15"/>
      <c r="CD178" s="15"/>
      <c r="CE178" s="15"/>
      <c r="CF178" s="15"/>
      <c r="CG178" s="15"/>
      <c r="CH178" s="15"/>
      <c r="CI178" s="15"/>
      <c r="CJ178" s="15"/>
      <c r="CK178" s="15"/>
      <c r="CL178" s="15"/>
      <c r="CM178" s="15"/>
      <c r="CN178" s="15"/>
      <c r="CO178" s="15"/>
      <c r="CP178" s="15"/>
      <c r="CQ178" s="15"/>
      <c r="CR178" s="15"/>
      <c r="CS178" s="15"/>
    </row>
    <row r="179" spans="1:97">
      <c r="A179" s="15" t="s">
        <v>1793</v>
      </c>
      <c r="B179" s="15">
        <v>780</v>
      </c>
      <c r="C179" s="15">
        <v>0</v>
      </c>
      <c r="D179" s="15">
        <v>0</v>
      </c>
      <c r="E179" s="15">
        <v>0</v>
      </c>
      <c r="F179" s="15">
        <v>815</v>
      </c>
      <c r="G179" s="15"/>
      <c r="H179" s="66">
        <f t="shared" si="16"/>
        <v>0</v>
      </c>
      <c r="I179" s="66">
        <f t="shared" si="17"/>
        <v>0</v>
      </c>
      <c r="J179" s="66">
        <f t="shared" si="18"/>
        <v>522.43589743589746</v>
      </c>
      <c r="K179" s="66">
        <f t="shared" si="19"/>
        <v>0</v>
      </c>
      <c r="L179" s="15"/>
      <c r="M179" s="15"/>
      <c r="N179" s="15"/>
      <c r="O179" s="15"/>
      <c r="P179" s="15"/>
      <c r="Q179" s="15"/>
      <c r="R179" s="15"/>
      <c r="S179" s="15"/>
      <c r="T179" s="15"/>
      <c r="U179" s="15"/>
      <c r="V179" s="15"/>
      <c r="W179" s="15"/>
      <c r="X179" s="15"/>
      <c r="Y179" s="15"/>
      <c r="Z179" s="15"/>
      <c r="AA179" s="15"/>
      <c r="AB179" s="15"/>
      <c r="AC179" s="15"/>
      <c r="AD179" s="15"/>
      <c r="AE179" s="15"/>
      <c r="AF179" s="15"/>
      <c r="AG179" s="15"/>
      <c r="AH179" s="15"/>
      <c r="AI179" s="15"/>
      <c r="AJ179" s="15"/>
      <c r="AK179" s="15"/>
      <c r="AL179" s="15"/>
      <c r="AM179" s="15"/>
      <c r="AN179" s="15"/>
      <c r="AO179" s="15"/>
      <c r="AP179" s="15"/>
      <c r="AQ179" s="15"/>
      <c r="AR179" s="15"/>
      <c r="AS179" s="15"/>
      <c r="AT179" s="15"/>
      <c r="AU179" s="15"/>
      <c r="AV179" s="15"/>
      <c r="AW179" s="15"/>
      <c r="AX179" s="15"/>
      <c r="AY179" s="15"/>
      <c r="AZ179" s="15"/>
      <c r="BA179" s="15"/>
      <c r="BB179" s="15"/>
      <c r="BC179" s="15"/>
      <c r="BD179" s="15"/>
      <c r="BE179" s="15"/>
      <c r="BF179" s="15"/>
      <c r="BG179" s="15"/>
      <c r="BH179" s="15"/>
      <c r="BI179" s="15"/>
      <c r="BJ179" s="15"/>
      <c r="BK179" s="15"/>
      <c r="BL179" s="15"/>
      <c r="BM179" s="15"/>
      <c r="BN179" s="15"/>
      <c r="BO179" s="15"/>
      <c r="BP179" s="15"/>
      <c r="BQ179" s="15"/>
      <c r="BR179" s="15"/>
      <c r="BS179" s="15"/>
      <c r="BT179" s="15"/>
      <c r="BU179" s="15"/>
      <c r="BV179" s="15"/>
      <c r="BW179" s="15"/>
      <c r="BX179" s="15"/>
      <c r="BY179" s="15"/>
      <c r="BZ179" s="15"/>
      <c r="CA179" s="15"/>
      <c r="CB179" s="15"/>
      <c r="CC179" s="15"/>
      <c r="CD179" s="15"/>
      <c r="CE179" s="15"/>
      <c r="CF179" s="15"/>
      <c r="CG179" s="15"/>
      <c r="CH179" s="15"/>
      <c r="CI179" s="15"/>
      <c r="CJ179" s="15"/>
      <c r="CK179" s="15"/>
      <c r="CL179" s="15"/>
      <c r="CM179" s="15"/>
      <c r="CN179" s="15"/>
      <c r="CO179" s="15"/>
      <c r="CP179" s="15"/>
      <c r="CQ179" s="15"/>
      <c r="CR179" s="15"/>
      <c r="CS179" s="15"/>
    </row>
    <row r="180" spans="1:97">
      <c r="A180" s="15" t="s">
        <v>1794</v>
      </c>
      <c r="B180" s="15">
        <v>10</v>
      </c>
      <c r="C180" s="15">
        <v>0</v>
      </c>
      <c r="D180" s="15">
        <v>0</v>
      </c>
      <c r="E180" s="15">
        <v>0</v>
      </c>
      <c r="F180" s="15">
        <v>165</v>
      </c>
      <c r="G180" s="15"/>
      <c r="H180" s="66">
        <f t="shared" si="16"/>
        <v>0</v>
      </c>
      <c r="I180" s="66">
        <f t="shared" si="17"/>
        <v>0</v>
      </c>
      <c r="J180" s="66">
        <f t="shared" si="18"/>
        <v>8250</v>
      </c>
      <c r="K180" s="66">
        <f t="shared" si="19"/>
        <v>0</v>
      </c>
      <c r="L180" s="15"/>
      <c r="M180" s="15"/>
      <c r="N180" s="15"/>
      <c r="O180" s="15"/>
      <c r="P180" s="15"/>
      <c r="Q180" s="15"/>
      <c r="R180" s="15"/>
      <c r="S180" s="15"/>
      <c r="T180" s="15"/>
      <c r="U180" s="15"/>
      <c r="V180" s="15"/>
      <c r="W180" s="15"/>
      <c r="X180" s="15"/>
      <c r="Y180" s="15"/>
      <c r="Z180" s="15"/>
      <c r="AA180" s="15"/>
      <c r="AB180" s="15"/>
      <c r="AC180" s="15"/>
      <c r="AD180" s="15"/>
      <c r="AE180" s="15"/>
      <c r="AF180" s="15"/>
      <c r="AG180" s="15"/>
      <c r="AH180" s="15"/>
      <c r="AI180" s="15"/>
      <c r="AJ180" s="15"/>
      <c r="AK180" s="15"/>
      <c r="AL180" s="15"/>
      <c r="AM180" s="15"/>
      <c r="AN180" s="15"/>
      <c r="AO180" s="15"/>
      <c r="AP180" s="15"/>
      <c r="AQ180" s="15"/>
      <c r="AR180" s="15"/>
      <c r="AS180" s="15"/>
      <c r="AT180" s="15"/>
      <c r="AU180" s="15"/>
      <c r="AV180" s="15"/>
      <c r="AW180" s="15"/>
      <c r="AX180" s="15"/>
      <c r="AY180" s="15"/>
      <c r="AZ180" s="15"/>
      <c r="BA180" s="15"/>
      <c r="BB180" s="15"/>
      <c r="BC180" s="15"/>
      <c r="BD180" s="15"/>
      <c r="BE180" s="15"/>
      <c r="BF180" s="15"/>
      <c r="BG180" s="15"/>
      <c r="BH180" s="15"/>
      <c r="BI180" s="15"/>
      <c r="BJ180" s="15"/>
      <c r="BK180" s="15"/>
      <c r="BL180" s="15"/>
      <c r="BM180" s="15"/>
      <c r="BN180" s="15"/>
      <c r="BO180" s="15"/>
      <c r="BP180" s="15"/>
      <c r="BQ180" s="15"/>
      <c r="BR180" s="15"/>
      <c r="BS180" s="15"/>
      <c r="BT180" s="15"/>
      <c r="BU180" s="15"/>
      <c r="BV180" s="15"/>
      <c r="BW180" s="15"/>
      <c r="BX180" s="15"/>
      <c r="BY180" s="15"/>
      <c r="BZ180" s="15"/>
      <c r="CA180" s="15"/>
      <c r="CB180" s="15"/>
      <c r="CC180" s="15"/>
      <c r="CD180" s="15"/>
      <c r="CE180" s="15"/>
      <c r="CF180" s="15"/>
      <c r="CG180" s="15"/>
      <c r="CH180" s="15"/>
      <c r="CI180" s="15"/>
      <c r="CJ180" s="15"/>
      <c r="CK180" s="15"/>
      <c r="CL180" s="15"/>
      <c r="CM180" s="15"/>
      <c r="CN180" s="15"/>
      <c r="CO180" s="15"/>
      <c r="CP180" s="15"/>
      <c r="CQ180" s="15"/>
      <c r="CR180" s="15"/>
      <c r="CS180" s="15"/>
    </row>
    <row r="181" spans="1:97">
      <c r="A181" s="15" t="s">
        <v>1795</v>
      </c>
      <c r="B181" s="15">
        <v>10</v>
      </c>
      <c r="C181" s="15">
        <v>0</v>
      </c>
      <c r="D181" s="15">
        <v>0</v>
      </c>
      <c r="E181" s="15">
        <v>0</v>
      </c>
      <c r="F181" s="15">
        <v>215</v>
      </c>
      <c r="G181" s="15"/>
      <c r="H181" s="66">
        <f t="shared" si="16"/>
        <v>0</v>
      </c>
      <c r="I181" s="66">
        <f t="shared" si="17"/>
        <v>0</v>
      </c>
      <c r="J181" s="66">
        <f t="shared" si="18"/>
        <v>10750</v>
      </c>
      <c r="K181" s="66">
        <f t="shared" si="19"/>
        <v>0</v>
      </c>
      <c r="L181" s="15"/>
      <c r="M181" s="15"/>
      <c r="N181" s="15"/>
      <c r="O181" s="15"/>
      <c r="P181" s="15"/>
      <c r="Q181" s="15"/>
      <c r="R181" s="15"/>
      <c r="S181" s="15"/>
      <c r="T181" s="15"/>
      <c r="U181" s="15"/>
      <c r="V181" s="15"/>
      <c r="W181" s="15"/>
      <c r="X181" s="15"/>
      <c r="Y181" s="15"/>
      <c r="Z181" s="15"/>
      <c r="AA181" s="15"/>
      <c r="AB181" s="15"/>
      <c r="AC181" s="15"/>
      <c r="AD181" s="15"/>
      <c r="AE181" s="15"/>
      <c r="AF181" s="15"/>
      <c r="AG181" s="15"/>
      <c r="AH181" s="15"/>
      <c r="AI181" s="15"/>
      <c r="AJ181" s="15"/>
      <c r="AK181" s="15"/>
      <c r="AL181" s="15"/>
      <c r="AM181" s="15"/>
      <c r="AN181" s="15"/>
      <c r="AO181" s="15"/>
      <c r="AP181" s="15"/>
      <c r="AQ181" s="15"/>
      <c r="AR181" s="15"/>
      <c r="AS181" s="15"/>
      <c r="AT181" s="15"/>
      <c r="AU181" s="15"/>
      <c r="AV181" s="15"/>
      <c r="AW181" s="15"/>
      <c r="AX181" s="15"/>
      <c r="AY181" s="15"/>
      <c r="AZ181" s="15"/>
      <c r="BA181" s="15"/>
      <c r="BB181" s="15"/>
      <c r="BC181" s="15"/>
      <c r="BD181" s="15"/>
      <c r="BE181" s="15"/>
      <c r="BF181" s="15"/>
      <c r="BG181" s="15"/>
      <c r="BH181" s="15"/>
      <c r="BI181" s="15"/>
      <c r="BJ181" s="15"/>
      <c r="BK181" s="15"/>
      <c r="BL181" s="15"/>
      <c r="BM181" s="15"/>
      <c r="BN181" s="15"/>
      <c r="BO181" s="15"/>
      <c r="BP181" s="15"/>
      <c r="BQ181" s="15"/>
      <c r="BR181" s="15"/>
      <c r="BS181" s="15"/>
      <c r="BT181" s="15"/>
      <c r="BU181" s="15"/>
      <c r="BV181" s="15"/>
      <c r="BW181" s="15"/>
      <c r="BX181" s="15"/>
      <c r="BY181" s="15"/>
      <c r="BZ181" s="15"/>
      <c r="CA181" s="15"/>
      <c r="CB181" s="15"/>
      <c r="CC181" s="15"/>
      <c r="CD181" s="15"/>
      <c r="CE181" s="15"/>
      <c r="CF181" s="15"/>
      <c r="CG181" s="15"/>
      <c r="CH181" s="15"/>
      <c r="CI181" s="15"/>
      <c r="CJ181" s="15"/>
      <c r="CK181" s="15"/>
      <c r="CL181" s="15"/>
      <c r="CM181" s="15"/>
      <c r="CN181" s="15"/>
      <c r="CO181" s="15"/>
      <c r="CP181" s="15"/>
      <c r="CQ181" s="15"/>
      <c r="CR181" s="15"/>
      <c r="CS181" s="15"/>
    </row>
    <row r="182" spans="1:97">
      <c r="A182" s="15" t="s">
        <v>1796</v>
      </c>
      <c r="B182" s="15">
        <v>20</v>
      </c>
      <c r="C182" s="15">
        <v>0</v>
      </c>
      <c r="D182" s="15">
        <v>0</v>
      </c>
      <c r="E182" s="15">
        <v>0</v>
      </c>
      <c r="F182" s="15">
        <v>335</v>
      </c>
      <c r="G182" s="15"/>
      <c r="H182" s="66">
        <f t="shared" si="16"/>
        <v>0</v>
      </c>
      <c r="I182" s="66">
        <f t="shared" si="17"/>
        <v>0</v>
      </c>
      <c r="J182" s="66">
        <f t="shared" si="18"/>
        <v>8375</v>
      </c>
      <c r="K182" s="66">
        <f t="shared" si="19"/>
        <v>0</v>
      </c>
      <c r="L182" s="15"/>
      <c r="M182" s="15"/>
      <c r="N182" s="15"/>
      <c r="O182" s="15"/>
      <c r="P182" s="15"/>
      <c r="Q182" s="15"/>
      <c r="R182" s="15"/>
      <c r="S182" s="15"/>
      <c r="T182" s="15"/>
      <c r="U182" s="15"/>
      <c r="V182" s="15"/>
      <c r="W182" s="15"/>
      <c r="X182" s="15"/>
      <c r="Y182" s="15"/>
      <c r="Z182" s="15"/>
      <c r="AA182" s="15"/>
      <c r="AB182" s="15"/>
      <c r="AC182" s="15"/>
      <c r="AD182" s="15"/>
      <c r="AE182" s="15"/>
      <c r="AF182" s="15"/>
      <c r="AG182" s="15"/>
      <c r="AH182" s="15"/>
      <c r="AI182" s="15"/>
      <c r="AJ182" s="15"/>
      <c r="AK182" s="15"/>
      <c r="AL182" s="15"/>
      <c r="AM182" s="15"/>
      <c r="AN182" s="15"/>
      <c r="AO182" s="15"/>
      <c r="AP182" s="15"/>
      <c r="AQ182" s="15"/>
      <c r="AR182" s="15"/>
      <c r="AS182" s="15"/>
      <c r="AT182" s="15"/>
      <c r="AU182" s="15"/>
      <c r="AV182" s="15"/>
      <c r="AW182" s="15"/>
      <c r="AX182" s="15"/>
      <c r="AY182" s="15"/>
      <c r="AZ182" s="15"/>
      <c r="BA182" s="15"/>
      <c r="BB182" s="15"/>
      <c r="BC182" s="15"/>
      <c r="BD182" s="15"/>
      <c r="BE182" s="15"/>
      <c r="BF182" s="15"/>
      <c r="BG182" s="15"/>
      <c r="BH182" s="15"/>
      <c r="BI182" s="15"/>
      <c r="BJ182" s="15"/>
      <c r="BK182" s="15"/>
      <c r="BL182" s="15"/>
      <c r="BM182" s="15"/>
      <c r="BN182" s="15"/>
      <c r="BO182" s="15"/>
      <c r="BP182" s="15"/>
      <c r="BQ182" s="15"/>
      <c r="BR182" s="15"/>
      <c r="BS182" s="15"/>
      <c r="BT182" s="15"/>
      <c r="BU182" s="15"/>
      <c r="BV182" s="15"/>
      <c r="BW182" s="15"/>
      <c r="BX182" s="15"/>
      <c r="BY182" s="15"/>
      <c r="BZ182" s="15"/>
      <c r="CA182" s="15"/>
      <c r="CB182" s="15"/>
      <c r="CC182" s="15"/>
      <c r="CD182" s="15"/>
      <c r="CE182" s="15"/>
      <c r="CF182" s="15"/>
      <c r="CG182" s="15"/>
      <c r="CH182" s="15"/>
      <c r="CI182" s="15"/>
      <c r="CJ182" s="15"/>
      <c r="CK182" s="15"/>
      <c r="CL182" s="15"/>
      <c r="CM182" s="15"/>
      <c r="CN182" s="15"/>
      <c r="CO182" s="15"/>
      <c r="CP182" s="15"/>
      <c r="CQ182" s="15"/>
      <c r="CR182" s="15"/>
      <c r="CS182" s="15"/>
    </row>
    <row r="183" spans="1:97">
      <c r="A183" s="15" t="s">
        <v>1797</v>
      </c>
      <c r="B183" s="15">
        <v>40</v>
      </c>
      <c r="C183" s="15">
        <v>0</v>
      </c>
      <c r="D183" s="15">
        <v>0</v>
      </c>
      <c r="E183" s="15">
        <v>0</v>
      </c>
      <c r="F183" s="15">
        <v>735</v>
      </c>
      <c r="G183" s="15"/>
      <c r="H183" s="66">
        <f t="shared" si="16"/>
        <v>0</v>
      </c>
      <c r="I183" s="66">
        <f t="shared" si="17"/>
        <v>0</v>
      </c>
      <c r="J183" s="66">
        <f t="shared" si="18"/>
        <v>9187.5</v>
      </c>
      <c r="K183" s="66">
        <f t="shared" si="19"/>
        <v>0</v>
      </c>
      <c r="L183" s="15"/>
      <c r="M183" s="15"/>
      <c r="N183" s="15"/>
      <c r="O183" s="15"/>
      <c r="P183" s="15"/>
      <c r="Q183" s="15"/>
      <c r="R183" s="15"/>
      <c r="S183" s="15"/>
      <c r="T183" s="15"/>
      <c r="U183" s="15"/>
      <c r="V183" s="15"/>
      <c r="W183" s="15"/>
      <c r="X183" s="15"/>
      <c r="Y183" s="15"/>
      <c r="Z183" s="15"/>
      <c r="AA183" s="15"/>
      <c r="AB183" s="15"/>
      <c r="AC183" s="15"/>
      <c r="AD183" s="15"/>
      <c r="AE183" s="15"/>
      <c r="AF183" s="15"/>
      <c r="AG183" s="15"/>
      <c r="AH183" s="15"/>
      <c r="AI183" s="15"/>
      <c r="AJ183" s="15"/>
      <c r="AK183" s="15"/>
      <c r="AL183" s="15"/>
      <c r="AM183" s="15"/>
      <c r="AN183" s="15"/>
      <c r="AO183" s="15"/>
      <c r="AP183" s="15"/>
      <c r="AQ183" s="15"/>
      <c r="AR183" s="15"/>
      <c r="AS183" s="15"/>
      <c r="AT183" s="15"/>
      <c r="AU183" s="15"/>
      <c r="AV183" s="15"/>
      <c r="AW183" s="15"/>
      <c r="AX183" s="15"/>
      <c r="AY183" s="15"/>
      <c r="AZ183" s="15"/>
      <c r="BA183" s="15"/>
      <c r="BB183" s="15"/>
      <c r="BC183" s="15"/>
      <c r="BD183" s="15"/>
      <c r="BE183" s="15"/>
      <c r="BF183" s="15"/>
      <c r="BG183" s="15"/>
      <c r="BH183" s="15"/>
      <c r="BI183" s="15"/>
      <c r="BJ183" s="15"/>
      <c r="BK183" s="15"/>
      <c r="BL183" s="15"/>
      <c r="BM183" s="15"/>
      <c r="BN183" s="15"/>
      <c r="BO183" s="15"/>
      <c r="BP183" s="15"/>
      <c r="BQ183" s="15"/>
      <c r="BR183" s="15"/>
      <c r="BS183" s="15"/>
      <c r="BT183" s="15"/>
      <c r="BU183" s="15"/>
      <c r="BV183" s="15"/>
      <c r="BW183" s="15"/>
      <c r="BX183" s="15"/>
      <c r="BY183" s="15"/>
      <c r="BZ183" s="15"/>
      <c r="CA183" s="15"/>
      <c r="CB183" s="15"/>
      <c r="CC183" s="15"/>
      <c r="CD183" s="15"/>
      <c r="CE183" s="15"/>
      <c r="CF183" s="15"/>
      <c r="CG183" s="15"/>
      <c r="CH183" s="15"/>
      <c r="CI183" s="15"/>
      <c r="CJ183" s="15"/>
      <c r="CK183" s="15"/>
      <c r="CL183" s="15"/>
      <c r="CM183" s="15"/>
      <c r="CN183" s="15"/>
      <c r="CO183" s="15"/>
      <c r="CP183" s="15"/>
      <c r="CQ183" s="15"/>
      <c r="CR183" s="15"/>
      <c r="CS183" s="15"/>
    </row>
    <row r="184" spans="1:97">
      <c r="A184" s="15" t="s">
        <v>1798</v>
      </c>
      <c r="B184" s="15">
        <v>180</v>
      </c>
      <c r="C184" s="15">
        <v>0</v>
      </c>
      <c r="D184" s="15">
        <v>0</v>
      </c>
      <c r="E184" s="15">
        <v>0</v>
      </c>
      <c r="F184" s="15">
        <v>185</v>
      </c>
      <c r="G184" s="15"/>
      <c r="H184" s="66">
        <f t="shared" si="16"/>
        <v>0</v>
      </c>
      <c r="I184" s="66">
        <f t="shared" si="17"/>
        <v>0</v>
      </c>
      <c r="J184" s="66">
        <f t="shared" si="18"/>
        <v>513.8888888888888</v>
      </c>
      <c r="K184" s="66">
        <f t="shared" si="19"/>
        <v>0</v>
      </c>
      <c r="L184" s="15"/>
      <c r="M184" s="15"/>
      <c r="N184" s="15"/>
      <c r="O184" s="15"/>
      <c r="P184" s="15"/>
      <c r="Q184" s="15"/>
      <c r="R184" s="15"/>
      <c r="S184" s="15"/>
      <c r="T184" s="15"/>
      <c r="U184" s="15"/>
      <c r="V184" s="15"/>
      <c r="W184" s="15"/>
      <c r="X184" s="15"/>
      <c r="Y184" s="15"/>
      <c r="Z184" s="15"/>
      <c r="AA184" s="15"/>
      <c r="AB184" s="15"/>
      <c r="AC184" s="15"/>
      <c r="AD184" s="15"/>
      <c r="AE184" s="15"/>
      <c r="AF184" s="15"/>
      <c r="AG184" s="15"/>
      <c r="AH184" s="15"/>
      <c r="AI184" s="15"/>
      <c r="AJ184" s="15"/>
      <c r="AK184" s="15"/>
      <c r="AL184" s="15"/>
      <c r="AM184" s="15"/>
      <c r="AN184" s="15"/>
      <c r="AO184" s="15"/>
      <c r="AP184" s="15"/>
      <c r="AQ184" s="15"/>
      <c r="AR184" s="15"/>
      <c r="AS184" s="15"/>
      <c r="AT184" s="15"/>
      <c r="AU184" s="15"/>
      <c r="AV184" s="15"/>
      <c r="AW184" s="15"/>
      <c r="AX184" s="15"/>
      <c r="AY184" s="15"/>
      <c r="AZ184" s="15"/>
      <c r="BA184" s="15"/>
      <c r="BB184" s="15"/>
      <c r="BC184" s="15"/>
      <c r="BD184" s="15"/>
      <c r="BE184" s="15"/>
      <c r="BF184" s="15"/>
      <c r="BG184" s="15"/>
      <c r="BH184" s="15"/>
      <c r="BI184" s="15"/>
      <c r="BJ184" s="15"/>
      <c r="BK184" s="15"/>
      <c r="BL184" s="15"/>
      <c r="BM184" s="15"/>
      <c r="BN184" s="15"/>
      <c r="BO184" s="15"/>
      <c r="BP184" s="15"/>
      <c r="BQ184" s="15"/>
      <c r="BR184" s="15"/>
      <c r="BS184" s="15"/>
      <c r="BT184" s="15"/>
      <c r="BU184" s="15"/>
      <c r="BV184" s="15"/>
      <c r="BW184" s="15"/>
      <c r="BX184" s="15"/>
      <c r="BY184" s="15"/>
      <c r="BZ184" s="15"/>
      <c r="CA184" s="15"/>
      <c r="CB184" s="15"/>
      <c r="CC184" s="15"/>
      <c r="CD184" s="15"/>
      <c r="CE184" s="15"/>
      <c r="CF184" s="15"/>
      <c r="CG184" s="15"/>
      <c r="CH184" s="15"/>
      <c r="CI184" s="15"/>
      <c r="CJ184" s="15"/>
      <c r="CK184" s="15"/>
      <c r="CL184" s="15"/>
      <c r="CM184" s="15"/>
      <c r="CN184" s="15"/>
      <c r="CO184" s="15"/>
      <c r="CP184" s="15"/>
      <c r="CQ184" s="15"/>
      <c r="CR184" s="15"/>
      <c r="CS184" s="15"/>
    </row>
    <row r="185" spans="1:97">
      <c r="A185" s="15" t="s">
        <v>1799</v>
      </c>
      <c r="B185" s="15">
        <v>230</v>
      </c>
      <c r="C185" s="15">
        <v>0</v>
      </c>
      <c r="D185" s="15">
        <v>0</v>
      </c>
      <c r="E185" s="15">
        <v>0</v>
      </c>
      <c r="F185" s="15">
        <v>235</v>
      </c>
      <c r="G185" s="15"/>
      <c r="H185" s="66">
        <f t="shared" si="16"/>
        <v>0</v>
      </c>
      <c r="I185" s="66">
        <f t="shared" si="17"/>
        <v>0</v>
      </c>
      <c r="J185" s="66">
        <f t="shared" si="18"/>
        <v>510.86956521739137</v>
      </c>
      <c r="K185" s="66">
        <f t="shared" si="19"/>
        <v>0</v>
      </c>
      <c r="L185" s="15"/>
      <c r="M185" s="15"/>
      <c r="N185" s="15"/>
      <c r="O185" s="15"/>
      <c r="P185" s="15"/>
      <c r="Q185" s="15"/>
      <c r="R185" s="15"/>
      <c r="S185" s="15"/>
      <c r="T185" s="15"/>
      <c r="U185" s="15"/>
      <c r="V185" s="15"/>
      <c r="W185" s="15"/>
      <c r="X185" s="15"/>
      <c r="Y185" s="15"/>
      <c r="Z185" s="15"/>
      <c r="AA185" s="15"/>
      <c r="AB185" s="15"/>
      <c r="AC185" s="15"/>
      <c r="AD185" s="15"/>
      <c r="AE185" s="15"/>
      <c r="AF185" s="15"/>
      <c r="AG185" s="15"/>
      <c r="AH185" s="15"/>
      <c r="AI185" s="15"/>
      <c r="AJ185" s="15"/>
      <c r="AK185" s="15"/>
      <c r="AL185" s="15"/>
      <c r="AM185" s="15"/>
      <c r="AN185" s="15"/>
      <c r="AO185" s="15"/>
      <c r="AP185" s="15"/>
      <c r="AQ185" s="15"/>
      <c r="AR185" s="15"/>
      <c r="AS185" s="15"/>
      <c r="AT185" s="15"/>
      <c r="AU185" s="15"/>
      <c r="AV185" s="15"/>
      <c r="AW185" s="15"/>
      <c r="AX185" s="15"/>
      <c r="AY185" s="15"/>
      <c r="AZ185" s="15"/>
      <c r="BA185" s="15"/>
      <c r="BB185" s="15"/>
      <c r="BC185" s="15"/>
      <c r="BD185" s="15"/>
      <c r="BE185" s="15"/>
      <c r="BF185" s="15"/>
      <c r="BG185" s="15"/>
      <c r="BH185" s="15"/>
      <c r="BI185" s="15"/>
      <c r="BJ185" s="15"/>
      <c r="BK185" s="15"/>
      <c r="BL185" s="15"/>
      <c r="BM185" s="15"/>
      <c r="BN185" s="15"/>
      <c r="BO185" s="15"/>
      <c r="BP185" s="15"/>
      <c r="BQ185" s="15"/>
      <c r="BR185" s="15"/>
      <c r="BS185" s="15"/>
      <c r="BT185" s="15"/>
      <c r="BU185" s="15"/>
      <c r="BV185" s="15"/>
      <c r="BW185" s="15"/>
      <c r="BX185" s="15"/>
      <c r="BY185" s="15"/>
      <c r="BZ185" s="15"/>
      <c r="CA185" s="15"/>
      <c r="CB185" s="15"/>
      <c r="CC185" s="15"/>
      <c r="CD185" s="15"/>
      <c r="CE185" s="15"/>
      <c r="CF185" s="15"/>
      <c r="CG185" s="15"/>
      <c r="CH185" s="15"/>
      <c r="CI185" s="15"/>
      <c r="CJ185" s="15"/>
      <c r="CK185" s="15"/>
      <c r="CL185" s="15"/>
      <c r="CM185" s="15"/>
      <c r="CN185" s="15"/>
      <c r="CO185" s="15"/>
      <c r="CP185" s="15"/>
      <c r="CQ185" s="15"/>
      <c r="CR185" s="15"/>
      <c r="CS185" s="15"/>
    </row>
    <row r="186" spans="1:97">
      <c r="A186" s="15" t="s">
        <v>1800</v>
      </c>
      <c r="B186" s="15">
        <v>350</v>
      </c>
      <c r="C186" s="15">
        <v>0</v>
      </c>
      <c r="D186" s="15">
        <v>0</v>
      </c>
      <c r="E186" s="15">
        <v>0</v>
      </c>
      <c r="F186" s="15">
        <v>370</v>
      </c>
      <c r="G186" s="15"/>
      <c r="H186" s="66">
        <f t="shared" si="16"/>
        <v>0</v>
      </c>
      <c r="I186" s="66">
        <f t="shared" si="17"/>
        <v>0</v>
      </c>
      <c r="J186" s="66">
        <f t="shared" si="18"/>
        <v>528.57142857142856</v>
      </c>
      <c r="K186" s="66">
        <f t="shared" si="19"/>
        <v>0</v>
      </c>
      <c r="L186" s="15"/>
      <c r="M186" s="15"/>
      <c r="N186" s="15"/>
      <c r="O186" s="15"/>
      <c r="P186" s="15"/>
      <c r="Q186" s="15"/>
      <c r="R186" s="15"/>
      <c r="S186" s="15"/>
      <c r="T186" s="15"/>
      <c r="U186" s="15"/>
      <c r="V186" s="15"/>
      <c r="W186" s="15"/>
      <c r="X186" s="15"/>
      <c r="Y186" s="15"/>
      <c r="Z186" s="15"/>
      <c r="AA186" s="15"/>
      <c r="AB186" s="15"/>
      <c r="AC186" s="15"/>
      <c r="AD186" s="15"/>
      <c r="AE186" s="15"/>
      <c r="AF186" s="15"/>
      <c r="AG186" s="15"/>
      <c r="AH186" s="15"/>
      <c r="AI186" s="15"/>
      <c r="AJ186" s="15"/>
      <c r="AK186" s="15"/>
      <c r="AL186" s="15"/>
      <c r="AM186" s="15"/>
      <c r="AN186" s="15"/>
      <c r="AO186" s="15"/>
      <c r="AP186" s="15"/>
      <c r="AQ186" s="15"/>
      <c r="AR186" s="15"/>
      <c r="AS186" s="15"/>
      <c r="AT186" s="15"/>
      <c r="AU186" s="15"/>
      <c r="AV186" s="15"/>
      <c r="AW186" s="15"/>
      <c r="AX186" s="15"/>
      <c r="AY186" s="15"/>
      <c r="AZ186" s="15"/>
      <c r="BA186" s="15"/>
      <c r="BB186" s="15"/>
      <c r="BC186" s="15"/>
      <c r="BD186" s="15"/>
      <c r="BE186" s="15"/>
      <c r="BF186" s="15"/>
      <c r="BG186" s="15"/>
      <c r="BH186" s="15"/>
      <c r="BI186" s="15"/>
      <c r="BJ186" s="15"/>
      <c r="BK186" s="15"/>
      <c r="BL186" s="15"/>
      <c r="BM186" s="15"/>
      <c r="BN186" s="15"/>
      <c r="BO186" s="15"/>
      <c r="BP186" s="15"/>
      <c r="BQ186" s="15"/>
      <c r="BR186" s="15"/>
      <c r="BS186" s="15"/>
      <c r="BT186" s="15"/>
      <c r="BU186" s="15"/>
      <c r="BV186" s="15"/>
      <c r="BW186" s="15"/>
      <c r="BX186" s="15"/>
      <c r="BY186" s="15"/>
      <c r="BZ186" s="15"/>
      <c r="CA186" s="15"/>
      <c r="CB186" s="15"/>
      <c r="CC186" s="15"/>
      <c r="CD186" s="15"/>
      <c r="CE186" s="15"/>
      <c r="CF186" s="15"/>
      <c r="CG186" s="15"/>
      <c r="CH186" s="15"/>
      <c r="CI186" s="15"/>
      <c r="CJ186" s="15"/>
      <c r="CK186" s="15"/>
      <c r="CL186" s="15"/>
      <c r="CM186" s="15"/>
      <c r="CN186" s="15"/>
      <c r="CO186" s="15"/>
      <c r="CP186" s="15"/>
      <c r="CQ186" s="15"/>
      <c r="CR186" s="15"/>
      <c r="CS186" s="15"/>
    </row>
    <row r="187" spans="1:97">
      <c r="A187" s="15" t="s">
        <v>1801</v>
      </c>
      <c r="B187" s="15">
        <v>780</v>
      </c>
      <c r="C187" s="15">
        <v>0</v>
      </c>
      <c r="D187" s="15">
        <v>0</v>
      </c>
      <c r="E187" s="15">
        <v>0</v>
      </c>
      <c r="F187" s="15">
        <v>815</v>
      </c>
      <c r="G187" s="15"/>
      <c r="H187" s="66">
        <f t="shared" si="16"/>
        <v>0</v>
      </c>
      <c r="I187" s="66">
        <f t="shared" si="17"/>
        <v>0</v>
      </c>
      <c r="J187" s="66">
        <f t="shared" si="18"/>
        <v>522.43589743589746</v>
      </c>
      <c r="K187" s="66">
        <f t="shared" si="19"/>
        <v>0</v>
      </c>
      <c r="L187" s="15"/>
      <c r="M187" s="15"/>
      <c r="N187" s="15"/>
      <c r="O187" s="15"/>
      <c r="P187" s="15"/>
      <c r="Q187" s="15"/>
      <c r="R187" s="15"/>
      <c r="S187" s="15"/>
      <c r="T187" s="15"/>
      <c r="U187" s="15"/>
      <c r="V187" s="15"/>
      <c r="W187" s="15"/>
      <c r="X187" s="15"/>
      <c r="Y187" s="15"/>
      <c r="Z187" s="15"/>
      <c r="AA187" s="15"/>
      <c r="AB187" s="15"/>
      <c r="AC187" s="15"/>
      <c r="AD187" s="15"/>
      <c r="AE187" s="15"/>
      <c r="AF187" s="15"/>
      <c r="AG187" s="15"/>
      <c r="AH187" s="15"/>
      <c r="AI187" s="15"/>
      <c r="AJ187" s="15"/>
      <c r="AK187" s="15"/>
      <c r="AL187" s="15"/>
      <c r="AM187" s="15"/>
      <c r="AN187" s="15"/>
      <c r="AO187" s="15"/>
      <c r="AP187" s="15"/>
      <c r="AQ187" s="15"/>
      <c r="AR187" s="15"/>
      <c r="AS187" s="15"/>
      <c r="AT187" s="15"/>
      <c r="AU187" s="15"/>
      <c r="AV187" s="15"/>
      <c r="AW187" s="15"/>
      <c r="AX187" s="15"/>
      <c r="AY187" s="15"/>
      <c r="AZ187" s="15"/>
      <c r="BA187" s="15"/>
      <c r="BB187" s="15"/>
      <c r="BC187" s="15"/>
      <c r="BD187" s="15"/>
      <c r="BE187" s="15"/>
      <c r="BF187" s="15"/>
      <c r="BG187" s="15"/>
      <c r="BH187" s="15"/>
      <c r="BI187" s="15"/>
      <c r="BJ187" s="15"/>
      <c r="BK187" s="15"/>
      <c r="BL187" s="15"/>
      <c r="BM187" s="15"/>
      <c r="BN187" s="15"/>
      <c r="BO187" s="15"/>
      <c r="BP187" s="15"/>
      <c r="BQ187" s="15"/>
      <c r="BR187" s="15"/>
      <c r="BS187" s="15"/>
      <c r="BT187" s="15"/>
      <c r="BU187" s="15"/>
      <c r="BV187" s="15"/>
      <c r="BW187" s="15"/>
      <c r="BX187" s="15"/>
      <c r="BY187" s="15"/>
      <c r="BZ187" s="15"/>
      <c r="CA187" s="15"/>
      <c r="CB187" s="15"/>
      <c r="CC187" s="15"/>
      <c r="CD187" s="15"/>
      <c r="CE187" s="15"/>
      <c r="CF187" s="15"/>
      <c r="CG187" s="15"/>
      <c r="CH187" s="15"/>
      <c r="CI187" s="15"/>
      <c r="CJ187" s="15"/>
      <c r="CK187" s="15"/>
      <c r="CL187" s="15"/>
      <c r="CM187" s="15"/>
      <c r="CN187" s="15"/>
      <c r="CO187" s="15"/>
      <c r="CP187" s="15"/>
      <c r="CQ187" s="15"/>
      <c r="CR187" s="15"/>
      <c r="CS187" s="15"/>
    </row>
    <row r="188" spans="1:97">
      <c r="A188" s="15" t="s">
        <v>1722</v>
      </c>
      <c r="B188" s="15">
        <v>190</v>
      </c>
      <c r="C188" s="15">
        <v>0</v>
      </c>
      <c r="D188" s="15">
        <v>0</v>
      </c>
      <c r="E188" s="15">
        <v>0</v>
      </c>
      <c r="F188" s="15">
        <v>45</v>
      </c>
      <c r="G188" s="15"/>
      <c r="H188" s="66">
        <f t="shared" si="16"/>
        <v>0</v>
      </c>
      <c r="I188" s="66">
        <f t="shared" si="17"/>
        <v>0</v>
      </c>
      <c r="J188" s="66">
        <f t="shared" si="18"/>
        <v>118.42105263157895</v>
      </c>
      <c r="K188" s="66">
        <f t="shared" si="19"/>
        <v>0</v>
      </c>
      <c r="L188" s="15"/>
      <c r="M188" s="15"/>
      <c r="N188" s="15"/>
      <c r="O188" s="15"/>
      <c r="P188" s="15"/>
      <c r="Q188" s="15"/>
      <c r="R188" s="15"/>
      <c r="S188" s="15"/>
      <c r="T188" s="15"/>
      <c r="U188" s="15"/>
      <c r="V188" s="15"/>
      <c r="W188" s="15"/>
      <c r="X188" s="15"/>
      <c r="Y188" s="15"/>
      <c r="Z188" s="15"/>
      <c r="AA188" s="15"/>
      <c r="AB188" s="15"/>
      <c r="AC188" s="15"/>
      <c r="AD188" s="15"/>
      <c r="AE188" s="15"/>
      <c r="AF188" s="15"/>
      <c r="AG188" s="15"/>
      <c r="AH188" s="15"/>
      <c r="AI188" s="15"/>
      <c r="AJ188" s="15"/>
      <c r="AK188" s="15"/>
      <c r="AL188" s="15"/>
      <c r="AM188" s="15"/>
      <c r="AN188" s="15"/>
      <c r="AO188" s="15"/>
      <c r="AP188" s="15"/>
      <c r="AQ188" s="15"/>
      <c r="AR188" s="15"/>
      <c r="AS188" s="15"/>
      <c r="AT188" s="15"/>
      <c r="AU188" s="15"/>
      <c r="AV188" s="15"/>
      <c r="AW188" s="15"/>
      <c r="AX188" s="15"/>
      <c r="AY188" s="15"/>
      <c r="AZ188" s="15"/>
      <c r="BA188" s="15"/>
      <c r="BB188" s="15"/>
      <c r="BC188" s="15"/>
      <c r="BD188" s="15"/>
      <c r="BE188" s="15"/>
      <c r="BF188" s="15"/>
      <c r="BG188" s="15"/>
      <c r="BH188" s="15"/>
      <c r="BI188" s="15"/>
      <c r="BJ188" s="15"/>
      <c r="BK188" s="15"/>
      <c r="BL188" s="15"/>
      <c r="BM188" s="15"/>
      <c r="BN188" s="15"/>
      <c r="BO188" s="15"/>
      <c r="BP188" s="15"/>
      <c r="BQ188" s="15"/>
      <c r="BR188" s="15"/>
      <c r="BS188" s="15"/>
      <c r="BT188" s="15"/>
      <c r="BU188" s="15"/>
      <c r="BV188" s="15"/>
      <c r="BW188" s="15"/>
      <c r="BX188" s="15"/>
      <c r="BY188" s="15"/>
      <c r="BZ188" s="15"/>
      <c r="CA188" s="15"/>
      <c r="CB188" s="15"/>
      <c r="CC188" s="15"/>
      <c r="CD188" s="15"/>
      <c r="CE188" s="15"/>
      <c r="CF188" s="15"/>
      <c r="CG188" s="15"/>
      <c r="CH188" s="15"/>
      <c r="CI188" s="15"/>
      <c r="CJ188" s="15"/>
      <c r="CK188" s="15"/>
      <c r="CL188" s="15"/>
      <c r="CM188" s="15"/>
      <c r="CN188" s="15"/>
      <c r="CO188" s="15"/>
      <c r="CP188" s="15"/>
      <c r="CQ188" s="15"/>
      <c r="CR188" s="15"/>
      <c r="CS188" s="15"/>
    </row>
    <row r="189" spans="1:97">
      <c r="A189" s="15" t="s">
        <v>1723</v>
      </c>
      <c r="B189" s="15">
        <v>250</v>
      </c>
      <c r="C189" s="15">
        <v>0</v>
      </c>
      <c r="D189" s="15">
        <v>0</v>
      </c>
      <c r="E189" s="15">
        <v>0</v>
      </c>
      <c r="F189" s="15">
        <v>55</v>
      </c>
      <c r="G189" s="15"/>
      <c r="H189" s="66">
        <f t="shared" si="16"/>
        <v>0</v>
      </c>
      <c r="I189" s="66">
        <f t="shared" si="17"/>
        <v>0</v>
      </c>
      <c r="J189" s="66">
        <f t="shared" si="18"/>
        <v>110</v>
      </c>
      <c r="K189" s="66">
        <f t="shared" si="19"/>
        <v>0</v>
      </c>
      <c r="L189" s="15"/>
      <c r="M189" s="15"/>
      <c r="N189" s="15"/>
      <c r="O189" s="15"/>
      <c r="P189" s="15"/>
      <c r="Q189" s="15"/>
      <c r="R189" s="15"/>
      <c r="S189" s="15"/>
      <c r="T189" s="15"/>
      <c r="U189" s="15"/>
      <c r="V189" s="15"/>
      <c r="W189" s="15"/>
      <c r="X189" s="15"/>
      <c r="Y189" s="15"/>
      <c r="Z189" s="15"/>
      <c r="AA189" s="15"/>
      <c r="AB189" s="15"/>
      <c r="AC189" s="15"/>
      <c r="AD189" s="15"/>
      <c r="AE189" s="15"/>
      <c r="AF189" s="15"/>
      <c r="AG189" s="15"/>
      <c r="AH189" s="15"/>
      <c r="AI189" s="15"/>
      <c r="AJ189" s="15"/>
      <c r="AK189" s="15"/>
      <c r="AL189" s="15"/>
      <c r="AM189" s="15"/>
      <c r="AN189" s="15"/>
      <c r="AO189" s="15"/>
      <c r="AP189" s="15"/>
      <c r="AQ189" s="15"/>
      <c r="AR189" s="15"/>
      <c r="AS189" s="15"/>
      <c r="AT189" s="15"/>
      <c r="AU189" s="15"/>
      <c r="AV189" s="15"/>
      <c r="AW189" s="15"/>
      <c r="AX189" s="15"/>
      <c r="AY189" s="15"/>
      <c r="AZ189" s="15"/>
      <c r="BA189" s="15"/>
      <c r="BB189" s="15"/>
      <c r="BC189" s="15"/>
      <c r="BD189" s="15"/>
      <c r="BE189" s="15"/>
      <c r="BF189" s="15"/>
      <c r="BG189" s="15"/>
      <c r="BH189" s="15"/>
      <c r="BI189" s="15"/>
      <c r="BJ189" s="15"/>
      <c r="BK189" s="15"/>
      <c r="BL189" s="15"/>
      <c r="BM189" s="15"/>
      <c r="BN189" s="15"/>
      <c r="BO189" s="15"/>
      <c r="BP189" s="15"/>
      <c r="BQ189" s="15"/>
      <c r="BR189" s="15"/>
      <c r="BS189" s="15"/>
      <c r="BT189" s="15"/>
      <c r="BU189" s="15"/>
      <c r="BV189" s="15"/>
      <c r="BW189" s="15"/>
      <c r="BX189" s="15"/>
      <c r="BY189" s="15"/>
      <c r="BZ189" s="15"/>
      <c r="CA189" s="15"/>
      <c r="CB189" s="15"/>
      <c r="CC189" s="15"/>
      <c r="CD189" s="15"/>
      <c r="CE189" s="15"/>
      <c r="CF189" s="15"/>
      <c r="CG189" s="15"/>
      <c r="CH189" s="15"/>
      <c r="CI189" s="15"/>
      <c r="CJ189" s="15"/>
      <c r="CK189" s="15"/>
      <c r="CL189" s="15"/>
      <c r="CM189" s="15"/>
      <c r="CN189" s="15"/>
      <c r="CO189" s="15"/>
      <c r="CP189" s="15"/>
      <c r="CQ189" s="15"/>
      <c r="CR189" s="15"/>
      <c r="CS189" s="15"/>
    </row>
    <row r="190" spans="1:97">
      <c r="A190" s="15" t="s">
        <v>1724</v>
      </c>
      <c r="B190" s="15">
        <v>390</v>
      </c>
      <c r="C190" s="15">
        <v>0</v>
      </c>
      <c r="D190" s="15">
        <v>0</v>
      </c>
      <c r="E190" s="15">
        <v>0</v>
      </c>
      <c r="F190" s="15">
        <v>90</v>
      </c>
      <c r="G190" s="15"/>
      <c r="H190" s="66">
        <f t="shared" si="16"/>
        <v>0</v>
      </c>
      <c r="I190" s="66">
        <f t="shared" si="17"/>
        <v>0</v>
      </c>
      <c r="J190" s="66">
        <f t="shared" si="18"/>
        <v>115.38461538461539</v>
      </c>
      <c r="K190" s="66">
        <f t="shared" si="19"/>
        <v>0</v>
      </c>
      <c r="L190" s="15"/>
      <c r="M190" s="15"/>
      <c r="N190" s="15"/>
      <c r="O190" s="15"/>
      <c r="P190" s="15"/>
      <c r="Q190" s="15"/>
      <c r="R190" s="15"/>
      <c r="S190" s="15"/>
      <c r="T190" s="15"/>
      <c r="U190" s="15"/>
      <c r="V190" s="15"/>
      <c r="W190" s="15"/>
      <c r="X190" s="15"/>
      <c r="Y190" s="15"/>
      <c r="Z190" s="15"/>
      <c r="AA190" s="15"/>
      <c r="AB190" s="15"/>
      <c r="AC190" s="15"/>
      <c r="AD190" s="15"/>
      <c r="AE190" s="15"/>
      <c r="AF190" s="15"/>
      <c r="AG190" s="15"/>
      <c r="AH190" s="15"/>
      <c r="AI190" s="15"/>
      <c r="AJ190" s="15"/>
      <c r="AK190" s="15"/>
      <c r="AL190" s="15"/>
      <c r="AM190" s="15"/>
      <c r="AN190" s="15"/>
      <c r="AO190" s="15"/>
      <c r="AP190" s="15"/>
      <c r="AQ190" s="15"/>
      <c r="AR190" s="15"/>
      <c r="AS190" s="15"/>
      <c r="AT190" s="15"/>
      <c r="AU190" s="15"/>
      <c r="AV190" s="15"/>
      <c r="AW190" s="15"/>
      <c r="AX190" s="15"/>
      <c r="AY190" s="15"/>
      <c r="AZ190" s="15"/>
      <c r="BA190" s="15"/>
      <c r="BB190" s="15"/>
      <c r="BC190" s="15"/>
      <c r="BD190" s="15"/>
      <c r="BE190" s="15"/>
      <c r="BF190" s="15"/>
      <c r="BG190" s="15"/>
      <c r="BH190" s="15"/>
      <c r="BI190" s="15"/>
      <c r="BJ190" s="15"/>
      <c r="BK190" s="15"/>
      <c r="BL190" s="15"/>
      <c r="BM190" s="15"/>
      <c r="BN190" s="15"/>
      <c r="BO190" s="15"/>
      <c r="BP190" s="15"/>
      <c r="BQ190" s="15"/>
      <c r="BR190" s="15"/>
      <c r="BS190" s="15"/>
      <c r="BT190" s="15"/>
      <c r="BU190" s="15"/>
      <c r="BV190" s="15"/>
      <c r="BW190" s="15"/>
      <c r="BX190" s="15"/>
      <c r="BY190" s="15"/>
      <c r="BZ190" s="15"/>
      <c r="CA190" s="15"/>
      <c r="CB190" s="15"/>
      <c r="CC190" s="15"/>
      <c r="CD190" s="15"/>
      <c r="CE190" s="15"/>
      <c r="CF190" s="15"/>
      <c r="CG190" s="15"/>
      <c r="CH190" s="15"/>
      <c r="CI190" s="15"/>
      <c r="CJ190" s="15"/>
      <c r="CK190" s="15"/>
      <c r="CL190" s="15"/>
      <c r="CM190" s="15"/>
      <c r="CN190" s="15"/>
      <c r="CO190" s="15"/>
      <c r="CP190" s="15"/>
      <c r="CQ190" s="15"/>
      <c r="CR190" s="15"/>
      <c r="CS190" s="15"/>
    </row>
    <row r="191" spans="1:97">
      <c r="A191" s="15" t="s">
        <v>1725</v>
      </c>
      <c r="B191" s="15">
        <v>850</v>
      </c>
      <c r="C191" s="15">
        <v>0</v>
      </c>
      <c r="D191" s="15">
        <v>0</v>
      </c>
      <c r="E191" s="15">
        <v>0</v>
      </c>
      <c r="F191" s="15">
        <v>195</v>
      </c>
      <c r="G191" s="15"/>
      <c r="H191" s="66">
        <f t="shared" si="16"/>
        <v>0</v>
      </c>
      <c r="I191" s="66">
        <f t="shared" si="17"/>
        <v>0</v>
      </c>
      <c r="J191" s="66">
        <f t="shared" si="18"/>
        <v>114.70588235294117</v>
      </c>
      <c r="K191" s="66">
        <f t="shared" si="19"/>
        <v>0</v>
      </c>
      <c r="L191" s="15"/>
      <c r="M191" s="15"/>
      <c r="N191" s="15"/>
      <c r="O191" s="15"/>
      <c r="P191" s="15"/>
      <c r="Q191" s="15"/>
      <c r="R191" s="15"/>
      <c r="S191" s="15"/>
      <c r="T191" s="15"/>
      <c r="U191" s="15"/>
      <c r="V191" s="15"/>
      <c r="W191" s="15"/>
      <c r="X191" s="15"/>
      <c r="Y191" s="15"/>
      <c r="Z191" s="15"/>
      <c r="AA191" s="15"/>
      <c r="AB191" s="15"/>
      <c r="AC191" s="15"/>
      <c r="AD191" s="15"/>
      <c r="AE191" s="15"/>
      <c r="AF191" s="15"/>
      <c r="AG191" s="15"/>
      <c r="AH191" s="15"/>
      <c r="AI191" s="15"/>
      <c r="AJ191" s="15"/>
      <c r="AK191" s="15"/>
      <c r="AL191" s="15"/>
      <c r="AM191" s="15"/>
      <c r="AN191" s="15"/>
      <c r="AO191" s="15"/>
      <c r="AP191" s="15"/>
      <c r="AQ191" s="15"/>
      <c r="AR191" s="15"/>
      <c r="AS191" s="15"/>
      <c r="AT191" s="15"/>
      <c r="AU191" s="15"/>
      <c r="AV191" s="15"/>
      <c r="AW191" s="15"/>
      <c r="AX191" s="15"/>
      <c r="AY191" s="15"/>
      <c r="AZ191" s="15"/>
      <c r="BA191" s="15"/>
      <c r="BB191" s="15"/>
      <c r="BC191" s="15"/>
      <c r="BD191" s="15"/>
      <c r="BE191" s="15"/>
      <c r="BF191" s="15"/>
      <c r="BG191" s="15"/>
      <c r="BH191" s="15"/>
      <c r="BI191" s="15"/>
      <c r="BJ191" s="15"/>
      <c r="BK191" s="15"/>
      <c r="BL191" s="15"/>
      <c r="BM191" s="15"/>
      <c r="BN191" s="15"/>
      <c r="BO191" s="15"/>
      <c r="BP191" s="15"/>
      <c r="BQ191" s="15"/>
      <c r="BR191" s="15"/>
      <c r="BS191" s="15"/>
      <c r="BT191" s="15"/>
      <c r="BU191" s="15"/>
      <c r="BV191" s="15"/>
      <c r="BW191" s="15"/>
      <c r="BX191" s="15"/>
      <c r="BY191" s="15"/>
      <c r="BZ191" s="15"/>
      <c r="CA191" s="15"/>
      <c r="CB191" s="15"/>
      <c r="CC191" s="15"/>
      <c r="CD191" s="15"/>
      <c r="CE191" s="15"/>
      <c r="CF191" s="15"/>
      <c r="CG191" s="15"/>
      <c r="CH191" s="15"/>
      <c r="CI191" s="15"/>
      <c r="CJ191" s="15"/>
      <c r="CK191" s="15"/>
      <c r="CL191" s="15"/>
      <c r="CM191" s="15"/>
      <c r="CN191" s="15"/>
      <c r="CO191" s="15"/>
      <c r="CP191" s="15"/>
      <c r="CQ191" s="15"/>
      <c r="CR191" s="15"/>
      <c r="CS191" s="15"/>
    </row>
    <row r="192" spans="1:97">
      <c r="A192" s="15" t="s">
        <v>1726</v>
      </c>
      <c r="B192" s="15">
        <v>190</v>
      </c>
      <c r="C192" s="15">
        <v>0</v>
      </c>
      <c r="D192" s="15">
        <v>0</v>
      </c>
      <c r="E192" s="15">
        <v>0</v>
      </c>
      <c r="F192" s="15">
        <v>45</v>
      </c>
      <c r="G192" s="15"/>
      <c r="H192" s="66">
        <f t="shared" si="16"/>
        <v>0</v>
      </c>
      <c r="I192" s="66">
        <f t="shared" si="17"/>
        <v>0</v>
      </c>
      <c r="J192" s="66">
        <f t="shared" si="18"/>
        <v>118.42105263157895</v>
      </c>
      <c r="K192" s="66">
        <f t="shared" si="19"/>
        <v>0</v>
      </c>
      <c r="L192" s="15"/>
      <c r="M192" s="15"/>
      <c r="N192" s="15"/>
      <c r="O192" s="15"/>
      <c r="P192" s="15"/>
      <c r="Q192" s="15"/>
      <c r="R192" s="15"/>
      <c r="S192" s="15"/>
      <c r="T192" s="15"/>
      <c r="U192" s="15"/>
      <c r="V192" s="15"/>
      <c r="W192" s="15"/>
      <c r="X192" s="15"/>
      <c r="Y192" s="15"/>
      <c r="Z192" s="15"/>
      <c r="AA192" s="15"/>
      <c r="AB192" s="15"/>
      <c r="AC192" s="15"/>
      <c r="AD192" s="15"/>
      <c r="AE192" s="15"/>
      <c r="AF192" s="15"/>
      <c r="AG192" s="15"/>
      <c r="AH192" s="15"/>
      <c r="AI192" s="15"/>
      <c r="AJ192" s="15"/>
      <c r="AK192" s="15"/>
      <c r="AL192" s="15"/>
      <c r="AM192" s="15"/>
      <c r="AN192" s="15"/>
      <c r="AO192" s="15"/>
      <c r="AP192" s="15"/>
      <c r="AQ192" s="15"/>
      <c r="AR192" s="15"/>
      <c r="AS192" s="15"/>
      <c r="AT192" s="15"/>
      <c r="AU192" s="15"/>
      <c r="AV192" s="15"/>
      <c r="AW192" s="15"/>
      <c r="AX192" s="15"/>
      <c r="AY192" s="15"/>
      <c r="AZ192" s="15"/>
      <c r="BA192" s="15"/>
      <c r="BB192" s="15"/>
      <c r="BC192" s="15"/>
      <c r="BD192" s="15"/>
      <c r="BE192" s="15"/>
      <c r="BF192" s="15"/>
      <c r="BG192" s="15"/>
      <c r="BH192" s="15"/>
      <c r="BI192" s="15"/>
      <c r="BJ192" s="15"/>
      <c r="BK192" s="15"/>
      <c r="BL192" s="15"/>
      <c r="BM192" s="15"/>
      <c r="BN192" s="15"/>
      <c r="BO192" s="15"/>
      <c r="BP192" s="15"/>
      <c r="BQ192" s="15"/>
      <c r="BR192" s="15"/>
      <c r="BS192" s="15"/>
      <c r="BT192" s="15"/>
      <c r="BU192" s="15"/>
      <c r="BV192" s="15"/>
      <c r="BW192" s="15"/>
      <c r="BX192" s="15"/>
      <c r="BY192" s="15"/>
      <c r="BZ192" s="15"/>
      <c r="CA192" s="15"/>
      <c r="CB192" s="15"/>
      <c r="CC192" s="15"/>
      <c r="CD192" s="15"/>
      <c r="CE192" s="15"/>
      <c r="CF192" s="15"/>
      <c r="CG192" s="15"/>
      <c r="CH192" s="15"/>
      <c r="CI192" s="15"/>
      <c r="CJ192" s="15"/>
      <c r="CK192" s="15"/>
      <c r="CL192" s="15"/>
      <c r="CM192" s="15"/>
      <c r="CN192" s="15"/>
      <c r="CO192" s="15"/>
      <c r="CP192" s="15"/>
      <c r="CQ192" s="15"/>
      <c r="CR192" s="15"/>
      <c r="CS192" s="15"/>
    </row>
    <row r="193" spans="1:97">
      <c r="A193" s="15" t="s">
        <v>1727</v>
      </c>
      <c r="B193" s="15">
        <v>250</v>
      </c>
      <c r="C193" s="15">
        <v>0</v>
      </c>
      <c r="D193" s="15">
        <v>0</v>
      </c>
      <c r="E193" s="15">
        <v>0</v>
      </c>
      <c r="F193" s="15">
        <v>55</v>
      </c>
      <c r="G193" s="15"/>
      <c r="H193" s="66">
        <f t="shared" si="16"/>
        <v>0</v>
      </c>
      <c r="I193" s="66">
        <f t="shared" si="17"/>
        <v>0</v>
      </c>
      <c r="J193" s="66">
        <f t="shared" si="18"/>
        <v>110</v>
      </c>
      <c r="K193" s="66">
        <f t="shared" si="19"/>
        <v>0</v>
      </c>
      <c r="L193" s="15"/>
      <c r="M193" s="15"/>
      <c r="N193" s="15"/>
      <c r="O193" s="15"/>
      <c r="P193" s="15"/>
      <c r="Q193" s="15"/>
      <c r="R193" s="15"/>
      <c r="S193" s="15"/>
      <c r="T193" s="15"/>
      <c r="U193" s="15"/>
      <c r="V193" s="15"/>
      <c r="W193" s="15"/>
      <c r="X193" s="15"/>
      <c r="Y193" s="15"/>
      <c r="Z193" s="15"/>
      <c r="AA193" s="15"/>
      <c r="AB193" s="15"/>
      <c r="AC193" s="15"/>
      <c r="AD193" s="15"/>
      <c r="AE193" s="15"/>
      <c r="AF193" s="15"/>
      <c r="AG193" s="15"/>
      <c r="AH193" s="15"/>
      <c r="AI193" s="15"/>
      <c r="AJ193" s="15"/>
      <c r="AK193" s="15"/>
      <c r="AL193" s="15"/>
      <c r="AM193" s="15"/>
      <c r="AN193" s="15"/>
      <c r="AO193" s="15"/>
      <c r="AP193" s="15"/>
      <c r="AQ193" s="15"/>
      <c r="AR193" s="15"/>
      <c r="AS193" s="15"/>
      <c r="AT193" s="15"/>
      <c r="AU193" s="15"/>
      <c r="AV193" s="15"/>
      <c r="AW193" s="15"/>
      <c r="AX193" s="15"/>
      <c r="AY193" s="15"/>
      <c r="AZ193" s="15"/>
      <c r="BA193" s="15"/>
      <c r="BB193" s="15"/>
      <c r="BC193" s="15"/>
      <c r="BD193" s="15"/>
      <c r="BE193" s="15"/>
      <c r="BF193" s="15"/>
      <c r="BG193" s="15"/>
      <c r="BH193" s="15"/>
      <c r="BI193" s="15"/>
      <c r="BJ193" s="15"/>
      <c r="BK193" s="15"/>
      <c r="BL193" s="15"/>
      <c r="BM193" s="15"/>
      <c r="BN193" s="15"/>
      <c r="BO193" s="15"/>
      <c r="BP193" s="15"/>
      <c r="BQ193" s="15"/>
      <c r="BR193" s="15"/>
      <c r="BS193" s="15"/>
      <c r="BT193" s="15"/>
      <c r="BU193" s="15"/>
      <c r="BV193" s="15"/>
      <c r="BW193" s="15"/>
      <c r="BX193" s="15"/>
      <c r="BY193" s="15"/>
      <c r="BZ193" s="15"/>
      <c r="CA193" s="15"/>
      <c r="CB193" s="15"/>
      <c r="CC193" s="15"/>
      <c r="CD193" s="15"/>
      <c r="CE193" s="15"/>
      <c r="CF193" s="15"/>
      <c r="CG193" s="15"/>
      <c r="CH193" s="15"/>
      <c r="CI193" s="15"/>
      <c r="CJ193" s="15"/>
      <c r="CK193" s="15"/>
      <c r="CL193" s="15"/>
      <c r="CM193" s="15"/>
      <c r="CN193" s="15"/>
      <c r="CO193" s="15"/>
      <c r="CP193" s="15"/>
      <c r="CQ193" s="15"/>
      <c r="CR193" s="15"/>
      <c r="CS193" s="15"/>
    </row>
    <row r="194" spans="1:97">
      <c r="A194" s="15" t="s">
        <v>1728</v>
      </c>
      <c r="B194" s="15">
        <v>390</v>
      </c>
      <c r="C194" s="15">
        <v>0</v>
      </c>
      <c r="D194" s="15">
        <v>0</v>
      </c>
      <c r="E194" s="15">
        <v>0</v>
      </c>
      <c r="F194" s="15">
        <v>90</v>
      </c>
      <c r="G194" s="15"/>
      <c r="H194" s="66">
        <f t="shared" si="16"/>
        <v>0</v>
      </c>
      <c r="I194" s="66">
        <f t="shared" si="17"/>
        <v>0</v>
      </c>
      <c r="J194" s="66">
        <f t="shared" si="18"/>
        <v>115.38461538461539</v>
      </c>
      <c r="K194" s="66">
        <f t="shared" si="19"/>
        <v>0</v>
      </c>
      <c r="L194" s="15"/>
      <c r="M194" s="15"/>
      <c r="N194" s="15"/>
      <c r="O194" s="15"/>
      <c r="P194" s="15"/>
      <c r="Q194" s="15"/>
      <c r="R194" s="15"/>
      <c r="S194" s="15"/>
      <c r="T194" s="15"/>
      <c r="U194" s="15"/>
      <c r="V194" s="15"/>
      <c r="W194" s="15"/>
      <c r="X194" s="15"/>
      <c r="Y194" s="15"/>
      <c r="Z194" s="15"/>
      <c r="AA194" s="15"/>
      <c r="AB194" s="15"/>
      <c r="AC194" s="15"/>
      <c r="AD194" s="15"/>
      <c r="AE194" s="15"/>
      <c r="AF194" s="15"/>
      <c r="AG194" s="15"/>
      <c r="AH194" s="15"/>
      <c r="AI194" s="15"/>
      <c r="AJ194" s="15"/>
      <c r="AK194" s="15"/>
      <c r="AL194" s="15"/>
      <c r="AM194" s="15"/>
      <c r="AN194" s="15"/>
      <c r="AO194" s="15"/>
      <c r="AP194" s="15"/>
      <c r="AQ194" s="15"/>
      <c r="AR194" s="15"/>
      <c r="AS194" s="15"/>
      <c r="AT194" s="15"/>
      <c r="AU194" s="15"/>
      <c r="AV194" s="15"/>
      <c r="AW194" s="15"/>
      <c r="AX194" s="15"/>
      <c r="AY194" s="15"/>
      <c r="AZ194" s="15"/>
      <c r="BA194" s="15"/>
      <c r="BB194" s="15"/>
      <c r="BC194" s="15"/>
      <c r="BD194" s="15"/>
      <c r="BE194" s="15"/>
      <c r="BF194" s="15"/>
      <c r="BG194" s="15"/>
      <c r="BH194" s="15"/>
      <c r="BI194" s="15"/>
      <c r="BJ194" s="15"/>
      <c r="BK194" s="15"/>
      <c r="BL194" s="15"/>
      <c r="BM194" s="15"/>
      <c r="BN194" s="15"/>
      <c r="BO194" s="15"/>
      <c r="BP194" s="15"/>
      <c r="BQ194" s="15"/>
      <c r="BR194" s="15"/>
      <c r="BS194" s="15"/>
      <c r="BT194" s="15"/>
      <c r="BU194" s="15"/>
      <c r="BV194" s="15"/>
      <c r="BW194" s="15"/>
      <c r="BX194" s="15"/>
      <c r="BY194" s="15"/>
      <c r="BZ194" s="15"/>
      <c r="CA194" s="15"/>
      <c r="CB194" s="15"/>
      <c r="CC194" s="15"/>
      <c r="CD194" s="15"/>
      <c r="CE194" s="15"/>
      <c r="CF194" s="15"/>
      <c r="CG194" s="15"/>
      <c r="CH194" s="15"/>
      <c r="CI194" s="15"/>
      <c r="CJ194" s="15"/>
      <c r="CK194" s="15"/>
      <c r="CL194" s="15"/>
      <c r="CM194" s="15"/>
      <c r="CN194" s="15"/>
      <c r="CO194" s="15"/>
      <c r="CP194" s="15"/>
      <c r="CQ194" s="15"/>
      <c r="CR194" s="15"/>
      <c r="CS194" s="15"/>
    </row>
    <row r="195" spans="1:97">
      <c r="A195" s="15" t="s">
        <v>1729</v>
      </c>
      <c r="B195" s="15">
        <v>850</v>
      </c>
      <c r="C195" s="15">
        <v>0</v>
      </c>
      <c r="D195" s="15">
        <v>0</v>
      </c>
      <c r="E195" s="15">
        <v>0</v>
      </c>
      <c r="F195" s="15">
        <v>195</v>
      </c>
      <c r="G195" s="15"/>
      <c r="H195" s="66">
        <f t="shared" si="16"/>
        <v>0</v>
      </c>
      <c r="I195" s="66">
        <f t="shared" si="17"/>
        <v>0</v>
      </c>
      <c r="J195" s="66">
        <f t="shared" si="18"/>
        <v>114.70588235294117</v>
      </c>
      <c r="K195" s="66">
        <f t="shared" si="19"/>
        <v>0</v>
      </c>
      <c r="L195" s="15"/>
      <c r="M195" s="15"/>
      <c r="N195" s="15"/>
      <c r="O195" s="15"/>
      <c r="P195" s="15"/>
      <c r="Q195" s="15"/>
      <c r="R195" s="15"/>
      <c r="S195" s="15"/>
      <c r="T195" s="15"/>
      <c r="U195" s="15"/>
      <c r="V195" s="15"/>
      <c r="W195" s="15"/>
      <c r="X195" s="15"/>
      <c r="Y195" s="15"/>
      <c r="Z195" s="15"/>
      <c r="AA195" s="15"/>
      <c r="AB195" s="15"/>
      <c r="AC195" s="15"/>
      <c r="AD195" s="15"/>
      <c r="AE195" s="15"/>
      <c r="AF195" s="15"/>
      <c r="AG195" s="15"/>
      <c r="AH195" s="15"/>
      <c r="AI195" s="15"/>
      <c r="AJ195" s="15"/>
      <c r="AK195" s="15"/>
      <c r="AL195" s="15"/>
      <c r="AM195" s="15"/>
      <c r="AN195" s="15"/>
      <c r="AO195" s="15"/>
      <c r="AP195" s="15"/>
      <c r="AQ195" s="15"/>
      <c r="AR195" s="15"/>
      <c r="AS195" s="15"/>
      <c r="AT195" s="15"/>
      <c r="AU195" s="15"/>
      <c r="AV195" s="15"/>
      <c r="AW195" s="15"/>
      <c r="AX195" s="15"/>
      <c r="AY195" s="15"/>
      <c r="AZ195" s="15"/>
      <c r="BA195" s="15"/>
      <c r="BB195" s="15"/>
      <c r="BC195" s="15"/>
      <c r="BD195" s="15"/>
      <c r="BE195" s="15"/>
      <c r="BF195" s="15"/>
      <c r="BG195" s="15"/>
      <c r="BH195" s="15"/>
      <c r="BI195" s="15"/>
      <c r="BJ195" s="15"/>
      <c r="BK195" s="15"/>
      <c r="BL195" s="15"/>
      <c r="BM195" s="15"/>
      <c r="BN195" s="15"/>
      <c r="BO195" s="15"/>
      <c r="BP195" s="15"/>
      <c r="BQ195" s="15"/>
      <c r="BR195" s="15"/>
      <c r="BS195" s="15"/>
      <c r="BT195" s="15"/>
      <c r="BU195" s="15"/>
      <c r="BV195" s="15"/>
      <c r="BW195" s="15"/>
      <c r="BX195" s="15"/>
      <c r="BY195" s="15"/>
      <c r="BZ195" s="15"/>
      <c r="CA195" s="15"/>
      <c r="CB195" s="15"/>
      <c r="CC195" s="15"/>
      <c r="CD195" s="15"/>
      <c r="CE195" s="15"/>
      <c r="CF195" s="15"/>
      <c r="CG195" s="15"/>
      <c r="CH195" s="15"/>
      <c r="CI195" s="15"/>
      <c r="CJ195" s="15"/>
      <c r="CK195" s="15"/>
      <c r="CL195" s="15"/>
      <c r="CM195" s="15"/>
      <c r="CN195" s="15"/>
      <c r="CO195" s="15"/>
      <c r="CP195" s="15"/>
      <c r="CQ195" s="15"/>
      <c r="CR195" s="15"/>
      <c r="CS195" s="15"/>
    </row>
    <row r="196" spans="1:97">
      <c r="A196" s="15" t="s">
        <v>1730</v>
      </c>
      <c r="B196" s="15">
        <v>180</v>
      </c>
      <c r="C196" s="15">
        <v>0</v>
      </c>
      <c r="D196" s="15">
        <v>0</v>
      </c>
      <c r="E196" s="15">
        <v>0</v>
      </c>
      <c r="F196" s="15">
        <v>25</v>
      </c>
      <c r="G196" s="15"/>
      <c r="H196" s="66">
        <f t="shared" si="16"/>
        <v>0</v>
      </c>
      <c r="I196" s="66">
        <f t="shared" si="17"/>
        <v>0</v>
      </c>
      <c r="J196" s="66">
        <f t="shared" si="18"/>
        <v>69.444444444444443</v>
      </c>
      <c r="K196" s="66">
        <f t="shared" si="19"/>
        <v>0</v>
      </c>
      <c r="L196" s="15"/>
      <c r="M196" s="15"/>
      <c r="N196" s="15"/>
      <c r="O196" s="15"/>
      <c r="P196" s="15"/>
      <c r="Q196" s="15"/>
      <c r="R196" s="15"/>
      <c r="S196" s="15"/>
      <c r="T196" s="15"/>
      <c r="U196" s="15"/>
      <c r="V196" s="15"/>
      <c r="W196" s="15"/>
      <c r="X196" s="15"/>
      <c r="Y196" s="15"/>
      <c r="Z196" s="15"/>
      <c r="AA196" s="15"/>
      <c r="AB196" s="15"/>
      <c r="AC196" s="15"/>
      <c r="AD196" s="15"/>
      <c r="AE196" s="15"/>
      <c r="AF196" s="15"/>
      <c r="AG196" s="15"/>
      <c r="AH196" s="15"/>
      <c r="AI196" s="15"/>
      <c r="AJ196" s="15"/>
      <c r="AK196" s="15"/>
      <c r="AL196" s="15"/>
      <c r="AM196" s="15"/>
      <c r="AN196" s="15"/>
      <c r="AO196" s="15"/>
      <c r="AP196" s="15"/>
      <c r="AQ196" s="15"/>
      <c r="AR196" s="15"/>
      <c r="AS196" s="15"/>
      <c r="AT196" s="15"/>
      <c r="AU196" s="15"/>
      <c r="AV196" s="15"/>
      <c r="AW196" s="15"/>
      <c r="AX196" s="15"/>
      <c r="AY196" s="15"/>
      <c r="AZ196" s="15"/>
      <c r="BA196" s="15"/>
      <c r="BB196" s="15"/>
      <c r="BC196" s="15"/>
      <c r="BD196" s="15"/>
      <c r="BE196" s="15"/>
      <c r="BF196" s="15"/>
      <c r="BG196" s="15"/>
      <c r="BH196" s="15"/>
      <c r="BI196" s="15"/>
      <c r="BJ196" s="15"/>
      <c r="BK196" s="15"/>
      <c r="BL196" s="15"/>
      <c r="BM196" s="15"/>
      <c r="BN196" s="15"/>
      <c r="BO196" s="15"/>
      <c r="BP196" s="15"/>
      <c r="BQ196" s="15"/>
      <c r="BR196" s="15"/>
      <c r="BS196" s="15"/>
      <c r="BT196" s="15"/>
      <c r="BU196" s="15"/>
      <c r="BV196" s="15"/>
      <c r="BW196" s="15"/>
      <c r="BX196" s="15"/>
      <c r="BY196" s="15"/>
      <c r="BZ196" s="15"/>
      <c r="CA196" s="15"/>
      <c r="CB196" s="15"/>
      <c r="CC196" s="15"/>
      <c r="CD196" s="15"/>
      <c r="CE196" s="15"/>
      <c r="CF196" s="15"/>
      <c r="CG196" s="15"/>
      <c r="CH196" s="15"/>
      <c r="CI196" s="15"/>
      <c r="CJ196" s="15"/>
      <c r="CK196" s="15"/>
      <c r="CL196" s="15"/>
      <c r="CM196" s="15"/>
      <c r="CN196" s="15"/>
      <c r="CO196" s="15"/>
      <c r="CP196" s="15"/>
      <c r="CQ196" s="15"/>
      <c r="CR196" s="15"/>
      <c r="CS196" s="15"/>
    </row>
    <row r="197" spans="1:97">
      <c r="A197" s="15" t="s">
        <v>1731</v>
      </c>
      <c r="B197" s="15">
        <v>230</v>
      </c>
      <c r="C197" s="15">
        <v>0</v>
      </c>
      <c r="D197" s="15">
        <v>0</v>
      </c>
      <c r="E197" s="15">
        <v>0</v>
      </c>
      <c r="F197" s="15">
        <v>35</v>
      </c>
      <c r="G197" s="15"/>
      <c r="H197" s="66">
        <f t="shared" si="16"/>
        <v>0</v>
      </c>
      <c r="I197" s="66">
        <f t="shared" si="17"/>
        <v>0</v>
      </c>
      <c r="J197" s="66">
        <f t="shared" si="18"/>
        <v>76.08695652173914</v>
      </c>
      <c r="K197" s="66">
        <f t="shared" si="19"/>
        <v>0</v>
      </c>
      <c r="L197" s="15"/>
      <c r="M197" s="15"/>
      <c r="N197" s="15"/>
      <c r="O197" s="15"/>
      <c r="P197" s="15"/>
      <c r="Q197" s="15"/>
      <c r="R197" s="15"/>
      <c r="S197" s="15"/>
      <c r="T197" s="15"/>
      <c r="U197" s="15"/>
      <c r="V197" s="15"/>
      <c r="W197" s="15"/>
      <c r="X197" s="15"/>
      <c r="Y197" s="15"/>
      <c r="Z197" s="15"/>
      <c r="AA197" s="15"/>
      <c r="AB197" s="15"/>
      <c r="AC197" s="15"/>
      <c r="AD197" s="15"/>
      <c r="AE197" s="15"/>
      <c r="AF197" s="15"/>
      <c r="AG197" s="15"/>
      <c r="AH197" s="15"/>
      <c r="AI197" s="15"/>
      <c r="AJ197" s="15"/>
      <c r="AK197" s="15"/>
      <c r="AL197" s="15"/>
      <c r="AM197" s="15"/>
      <c r="AN197" s="15"/>
      <c r="AO197" s="15"/>
      <c r="AP197" s="15"/>
      <c r="AQ197" s="15"/>
      <c r="AR197" s="15"/>
      <c r="AS197" s="15"/>
      <c r="AT197" s="15"/>
      <c r="AU197" s="15"/>
      <c r="AV197" s="15"/>
      <c r="AW197" s="15"/>
      <c r="AX197" s="15"/>
      <c r="AY197" s="15"/>
      <c r="AZ197" s="15"/>
      <c r="BA197" s="15"/>
      <c r="BB197" s="15"/>
      <c r="BC197" s="15"/>
      <c r="BD197" s="15"/>
      <c r="BE197" s="15"/>
      <c r="BF197" s="15"/>
      <c r="BG197" s="15"/>
      <c r="BH197" s="15"/>
      <c r="BI197" s="15"/>
      <c r="BJ197" s="15"/>
      <c r="BK197" s="15"/>
      <c r="BL197" s="15"/>
      <c r="BM197" s="15"/>
      <c r="BN197" s="15"/>
      <c r="BO197" s="15"/>
      <c r="BP197" s="15"/>
      <c r="BQ197" s="15"/>
      <c r="BR197" s="15"/>
      <c r="BS197" s="15"/>
      <c r="BT197" s="15"/>
      <c r="BU197" s="15"/>
      <c r="BV197" s="15"/>
      <c r="BW197" s="15"/>
      <c r="BX197" s="15"/>
      <c r="BY197" s="15"/>
      <c r="BZ197" s="15"/>
      <c r="CA197" s="15"/>
      <c r="CB197" s="15"/>
      <c r="CC197" s="15"/>
      <c r="CD197" s="15"/>
      <c r="CE197" s="15"/>
      <c r="CF197" s="15"/>
      <c r="CG197" s="15"/>
      <c r="CH197" s="15"/>
      <c r="CI197" s="15"/>
      <c r="CJ197" s="15"/>
      <c r="CK197" s="15"/>
      <c r="CL197" s="15"/>
      <c r="CM197" s="15"/>
      <c r="CN197" s="15"/>
      <c r="CO197" s="15"/>
      <c r="CP197" s="15"/>
      <c r="CQ197" s="15"/>
      <c r="CR197" s="15"/>
      <c r="CS197" s="15"/>
    </row>
    <row r="198" spans="1:97">
      <c r="A198" s="15" t="s">
        <v>1732</v>
      </c>
      <c r="B198" s="15">
        <v>350</v>
      </c>
      <c r="C198" s="15">
        <v>0</v>
      </c>
      <c r="D198" s="15">
        <v>0</v>
      </c>
      <c r="E198" s="15">
        <v>0</v>
      </c>
      <c r="F198" s="15">
        <v>55</v>
      </c>
      <c r="G198" s="15"/>
      <c r="H198" s="66">
        <f t="shared" si="16"/>
        <v>0</v>
      </c>
      <c r="I198" s="66">
        <f t="shared" si="17"/>
        <v>0</v>
      </c>
      <c r="J198" s="66">
        <f t="shared" si="18"/>
        <v>78.571428571428569</v>
      </c>
      <c r="K198" s="66">
        <f t="shared" si="19"/>
        <v>0</v>
      </c>
      <c r="L198" s="15"/>
      <c r="M198" s="15"/>
      <c r="N198" s="15"/>
      <c r="O198" s="15"/>
      <c r="P198" s="15"/>
      <c r="Q198" s="15"/>
      <c r="R198" s="15"/>
      <c r="S198" s="15"/>
      <c r="T198" s="15"/>
      <c r="U198" s="15"/>
      <c r="V198" s="15"/>
      <c r="W198" s="15"/>
      <c r="X198" s="15"/>
      <c r="Y198" s="15"/>
      <c r="Z198" s="15"/>
      <c r="AA198" s="15"/>
      <c r="AB198" s="15"/>
      <c r="AC198" s="15"/>
      <c r="AD198" s="15"/>
      <c r="AE198" s="15"/>
      <c r="AF198" s="15"/>
      <c r="AG198" s="15"/>
      <c r="AH198" s="15"/>
      <c r="AI198" s="15"/>
      <c r="AJ198" s="15"/>
      <c r="AK198" s="15"/>
      <c r="AL198" s="15"/>
      <c r="AM198" s="15"/>
      <c r="AN198" s="15"/>
      <c r="AO198" s="15"/>
      <c r="AP198" s="15"/>
      <c r="AQ198" s="15"/>
      <c r="AR198" s="15"/>
      <c r="AS198" s="15"/>
      <c r="AT198" s="15"/>
      <c r="AU198" s="15"/>
      <c r="AV198" s="15"/>
      <c r="AW198" s="15"/>
      <c r="AX198" s="15"/>
      <c r="AY198" s="15"/>
      <c r="AZ198" s="15"/>
      <c r="BA198" s="15"/>
      <c r="BB198" s="15"/>
      <c r="BC198" s="15"/>
      <c r="BD198" s="15"/>
      <c r="BE198" s="15"/>
      <c r="BF198" s="15"/>
      <c r="BG198" s="15"/>
      <c r="BH198" s="15"/>
      <c r="BI198" s="15"/>
      <c r="BJ198" s="15"/>
      <c r="BK198" s="15"/>
      <c r="BL198" s="15"/>
      <c r="BM198" s="15"/>
      <c r="BN198" s="15"/>
      <c r="BO198" s="15"/>
      <c r="BP198" s="15"/>
      <c r="BQ198" s="15"/>
      <c r="BR198" s="15"/>
      <c r="BS198" s="15"/>
      <c r="BT198" s="15"/>
      <c r="BU198" s="15"/>
      <c r="BV198" s="15"/>
      <c r="BW198" s="15"/>
      <c r="BX198" s="15"/>
      <c r="BY198" s="15"/>
      <c r="BZ198" s="15"/>
      <c r="CA198" s="15"/>
      <c r="CB198" s="15"/>
      <c r="CC198" s="15"/>
      <c r="CD198" s="15"/>
      <c r="CE198" s="15"/>
      <c r="CF198" s="15"/>
      <c r="CG198" s="15"/>
      <c r="CH198" s="15"/>
      <c r="CI198" s="15"/>
      <c r="CJ198" s="15"/>
      <c r="CK198" s="15"/>
      <c r="CL198" s="15"/>
      <c r="CM198" s="15"/>
      <c r="CN198" s="15"/>
      <c r="CO198" s="15"/>
      <c r="CP198" s="15"/>
      <c r="CQ198" s="15"/>
      <c r="CR198" s="15"/>
      <c r="CS198" s="15"/>
    </row>
    <row r="199" spans="1:97">
      <c r="A199" s="15" t="s">
        <v>1733</v>
      </c>
      <c r="B199" s="15">
        <v>780</v>
      </c>
      <c r="C199" s="15">
        <v>0</v>
      </c>
      <c r="D199" s="15">
        <v>0</v>
      </c>
      <c r="E199" s="15">
        <v>0</v>
      </c>
      <c r="F199" s="15">
        <v>115</v>
      </c>
      <c r="G199" s="15"/>
      <c r="H199" s="66">
        <f t="shared" si="16"/>
        <v>0</v>
      </c>
      <c r="I199" s="66">
        <f t="shared" si="17"/>
        <v>0</v>
      </c>
      <c r="J199" s="66">
        <f t="shared" si="18"/>
        <v>73.717948717948715</v>
      </c>
      <c r="K199" s="66">
        <f t="shared" si="19"/>
        <v>0</v>
      </c>
      <c r="L199" s="15"/>
      <c r="M199" s="15"/>
      <c r="N199" s="15"/>
      <c r="O199" s="15"/>
      <c r="P199" s="15"/>
      <c r="Q199" s="15"/>
      <c r="R199" s="15"/>
      <c r="S199" s="15"/>
      <c r="T199" s="15"/>
      <c r="U199" s="15"/>
      <c r="V199" s="15"/>
      <c r="W199" s="15"/>
      <c r="X199" s="15"/>
      <c r="Y199" s="15"/>
      <c r="Z199" s="15"/>
      <c r="AA199" s="15"/>
      <c r="AB199" s="15"/>
      <c r="AC199" s="15"/>
      <c r="AD199" s="15"/>
      <c r="AE199" s="15"/>
      <c r="AF199" s="15"/>
      <c r="AG199" s="15"/>
      <c r="AH199" s="15"/>
      <c r="AI199" s="15"/>
      <c r="AJ199" s="15"/>
      <c r="AK199" s="15"/>
      <c r="AL199" s="15"/>
      <c r="AM199" s="15"/>
      <c r="AN199" s="15"/>
      <c r="AO199" s="15"/>
      <c r="AP199" s="15"/>
      <c r="AQ199" s="15"/>
      <c r="AR199" s="15"/>
      <c r="AS199" s="15"/>
      <c r="AT199" s="15"/>
      <c r="AU199" s="15"/>
      <c r="AV199" s="15"/>
      <c r="AW199" s="15"/>
      <c r="AX199" s="15"/>
      <c r="AY199" s="15"/>
      <c r="AZ199" s="15"/>
      <c r="BA199" s="15"/>
      <c r="BB199" s="15"/>
      <c r="BC199" s="15"/>
      <c r="BD199" s="15"/>
      <c r="BE199" s="15"/>
      <c r="BF199" s="15"/>
      <c r="BG199" s="15"/>
      <c r="BH199" s="15"/>
      <c r="BI199" s="15"/>
      <c r="BJ199" s="15"/>
      <c r="BK199" s="15"/>
      <c r="BL199" s="15"/>
      <c r="BM199" s="15"/>
      <c r="BN199" s="15"/>
      <c r="BO199" s="15"/>
      <c r="BP199" s="15"/>
      <c r="BQ199" s="15"/>
      <c r="BR199" s="15"/>
      <c r="BS199" s="15"/>
      <c r="BT199" s="15"/>
      <c r="BU199" s="15"/>
      <c r="BV199" s="15"/>
      <c r="BW199" s="15"/>
      <c r="BX199" s="15"/>
      <c r="BY199" s="15"/>
      <c r="BZ199" s="15"/>
      <c r="CA199" s="15"/>
      <c r="CB199" s="15"/>
      <c r="CC199" s="15"/>
      <c r="CD199" s="15"/>
      <c r="CE199" s="15"/>
      <c r="CF199" s="15"/>
      <c r="CG199" s="15"/>
      <c r="CH199" s="15"/>
      <c r="CI199" s="15"/>
      <c r="CJ199" s="15"/>
      <c r="CK199" s="15"/>
      <c r="CL199" s="15"/>
      <c r="CM199" s="15"/>
      <c r="CN199" s="15"/>
      <c r="CO199" s="15"/>
      <c r="CP199" s="15"/>
      <c r="CQ199" s="15"/>
      <c r="CR199" s="15"/>
      <c r="CS199" s="15"/>
    </row>
    <row r="200" spans="1:97">
      <c r="A200" s="15" t="s">
        <v>1734</v>
      </c>
      <c r="B200" s="15">
        <v>180</v>
      </c>
      <c r="C200" s="15">
        <v>0</v>
      </c>
      <c r="D200" s="15">
        <v>0</v>
      </c>
      <c r="E200" s="15">
        <v>0</v>
      </c>
      <c r="F200" s="15">
        <v>60</v>
      </c>
      <c r="G200" s="15"/>
      <c r="H200" s="66">
        <f t="shared" si="16"/>
        <v>0</v>
      </c>
      <c r="I200" s="66">
        <f t="shared" si="17"/>
        <v>0</v>
      </c>
      <c r="J200" s="66">
        <f t="shared" si="18"/>
        <v>166.66666666666666</v>
      </c>
      <c r="K200" s="66">
        <f t="shared" si="19"/>
        <v>0</v>
      </c>
      <c r="L200" s="15"/>
      <c r="M200" s="15"/>
      <c r="N200" s="15"/>
      <c r="O200" s="15"/>
      <c r="P200" s="15"/>
      <c r="Q200" s="15"/>
      <c r="R200" s="15"/>
      <c r="S200" s="15"/>
      <c r="T200" s="15"/>
      <c r="U200" s="15"/>
      <c r="V200" s="15"/>
      <c r="W200" s="15"/>
      <c r="X200" s="15"/>
      <c r="Y200" s="15"/>
      <c r="Z200" s="15"/>
      <c r="AA200" s="15"/>
      <c r="AB200" s="15"/>
      <c r="AC200" s="15"/>
      <c r="AD200" s="15"/>
      <c r="AE200" s="15"/>
      <c r="AF200" s="15"/>
      <c r="AG200" s="15"/>
      <c r="AH200" s="15"/>
      <c r="AI200" s="15"/>
      <c r="AJ200" s="15"/>
      <c r="AK200" s="15"/>
      <c r="AL200" s="15"/>
      <c r="AM200" s="15"/>
      <c r="AN200" s="15"/>
      <c r="AO200" s="15"/>
      <c r="AP200" s="15"/>
      <c r="AQ200" s="15"/>
      <c r="AR200" s="15"/>
      <c r="AS200" s="15"/>
      <c r="AT200" s="15"/>
      <c r="AU200" s="15"/>
      <c r="AV200" s="15"/>
      <c r="AW200" s="15"/>
      <c r="AX200" s="15"/>
      <c r="AY200" s="15"/>
      <c r="AZ200" s="15"/>
      <c r="BA200" s="15"/>
      <c r="BB200" s="15"/>
      <c r="BC200" s="15"/>
      <c r="BD200" s="15"/>
      <c r="BE200" s="15"/>
      <c r="BF200" s="15"/>
      <c r="BG200" s="15"/>
      <c r="BH200" s="15"/>
      <c r="BI200" s="15"/>
      <c r="BJ200" s="15"/>
      <c r="BK200" s="15"/>
      <c r="BL200" s="15"/>
      <c r="BM200" s="15"/>
      <c r="BN200" s="15"/>
      <c r="BO200" s="15"/>
      <c r="BP200" s="15"/>
      <c r="BQ200" s="15"/>
      <c r="BR200" s="15"/>
      <c r="BS200" s="15"/>
      <c r="BT200" s="15"/>
      <c r="BU200" s="15"/>
      <c r="BV200" s="15"/>
      <c r="BW200" s="15"/>
      <c r="BX200" s="15"/>
      <c r="BY200" s="15"/>
      <c r="BZ200" s="15"/>
      <c r="CA200" s="15"/>
      <c r="CB200" s="15"/>
      <c r="CC200" s="15"/>
      <c r="CD200" s="15"/>
      <c r="CE200" s="15"/>
      <c r="CF200" s="15"/>
      <c r="CG200" s="15"/>
      <c r="CH200" s="15"/>
      <c r="CI200" s="15"/>
      <c r="CJ200" s="15"/>
      <c r="CK200" s="15"/>
      <c r="CL200" s="15"/>
      <c r="CM200" s="15"/>
      <c r="CN200" s="15"/>
      <c r="CO200" s="15"/>
      <c r="CP200" s="15"/>
      <c r="CQ200" s="15"/>
      <c r="CR200" s="15"/>
      <c r="CS200" s="15"/>
    </row>
    <row r="201" spans="1:97">
      <c r="A201" s="15" t="s">
        <v>1735</v>
      </c>
      <c r="B201" s="15">
        <v>230</v>
      </c>
      <c r="C201" s="15">
        <v>0</v>
      </c>
      <c r="D201" s="15">
        <v>0</v>
      </c>
      <c r="E201" s="15">
        <v>0</v>
      </c>
      <c r="F201" s="15">
        <v>80</v>
      </c>
      <c r="G201" s="15"/>
      <c r="H201" s="66">
        <f t="shared" si="16"/>
        <v>0</v>
      </c>
      <c r="I201" s="66">
        <f t="shared" si="17"/>
        <v>0</v>
      </c>
      <c r="J201" s="66">
        <f t="shared" si="18"/>
        <v>173.91304347826087</v>
      </c>
      <c r="K201" s="66">
        <f t="shared" si="19"/>
        <v>0</v>
      </c>
      <c r="L201" s="15"/>
      <c r="M201" s="15"/>
      <c r="N201" s="15"/>
      <c r="O201" s="15"/>
      <c r="P201" s="15"/>
      <c r="Q201" s="15"/>
      <c r="R201" s="15"/>
      <c r="S201" s="15"/>
      <c r="T201" s="15"/>
      <c r="U201" s="15"/>
      <c r="V201" s="15"/>
      <c r="W201" s="15"/>
      <c r="X201" s="15"/>
      <c r="Y201" s="15"/>
      <c r="Z201" s="15"/>
      <c r="AA201" s="15"/>
      <c r="AB201" s="15"/>
      <c r="AC201" s="15"/>
      <c r="AD201" s="15"/>
      <c r="AE201" s="15"/>
      <c r="AF201" s="15"/>
      <c r="AG201" s="15"/>
      <c r="AH201" s="15"/>
      <c r="AI201" s="15"/>
      <c r="AJ201" s="15"/>
      <c r="AK201" s="15"/>
      <c r="AL201" s="15"/>
      <c r="AM201" s="15"/>
      <c r="AN201" s="15"/>
      <c r="AO201" s="15"/>
      <c r="AP201" s="15"/>
      <c r="AQ201" s="15"/>
      <c r="AR201" s="15"/>
      <c r="AS201" s="15"/>
      <c r="AT201" s="15"/>
      <c r="AU201" s="15"/>
      <c r="AV201" s="15"/>
      <c r="AW201" s="15"/>
      <c r="AX201" s="15"/>
      <c r="AY201" s="15"/>
      <c r="AZ201" s="15"/>
      <c r="BA201" s="15"/>
      <c r="BB201" s="15"/>
      <c r="BC201" s="15"/>
      <c r="BD201" s="15"/>
      <c r="BE201" s="15"/>
      <c r="BF201" s="15"/>
      <c r="BG201" s="15"/>
      <c r="BH201" s="15"/>
      <c r="BI201" s="15"/>
      <c r="BJ201" s="15"/>
      <c r="BK201" s="15"/>
      <c r="BL201" s="15"/>
      <c r="BM201" s="15"/>
      <c r="BN201" s="15"/>
      <c r="BO201" s="15"/>
      <c r="BP201" s="15"/>
      <c r="BQ201" s="15"/>
      <c r="BR201" s="15"/>
      <c r="BS201" s="15"/>
      <c r="BT201" s="15"/>
      <c r="BU201" s="15"/>
      <c r="BV201" s="15"/>
      <c r="BW201" s="15"/>
      <c r="BX201" s="15"/>
      <c r="BY201" s="15"/>
      <c r="BZ201" s="15"/>
      <c r="CA201" s="15"/>
      <c r="CB201" s="15"/>
      <c r="CC201" s="15"/>
      <c r="CD201" s="15"/>
      <c r="CE201" s="15"/>
      <c r="CF201" s="15"/>
      <c r="CG201" s="15"/>
      <c r="CH201" s="15"/>
      <c r="CI201" s="15"/>
      <c r="CJ201" s="15"/>
      <c r="CK201" s="15"/>
      <c r="CL201" s="15"/>
      <c r="CM201" s="15"/>
      <c r="CN201" s="15"/>
      <c r="CO201" s="15"/>
      <c r="CP201" s="15"/>
      <c r="CQ201" s="15"/>
      <c r="CR201" s="15"/>
      <c r="CS201" s="15"/>
    </row>
    <row r="202" spans="1:97">
      <c r="A202" s="15" t="s">
        <v>1736</v>
      </c>
      <c r="B202" s="15">
        <v>350</v>
      </c>
      <c r="C202" s="15">
        <v>0</v>
      </c>
      <c r="D202" s="15">
        <v>0</v>
      </c>
      <c r="E202" s="15">
        <v>0</v>
      </c>
      <c r="F202" s="15">
        <v>125</v>
      </c>
      <c r="G202" s="15"/>
      <c r="H202" s="66">
        <f t="shared" si="16"/>
        <v>0</v>
      </c>
      <c r="I202" s="66">
        <f t="shared" si="17"/>
        <v>0</v>
      </c>
      <c r="J202" s="66">
        <f t="shared" si="18"/>
        <v>178.57142857142858</v>
      </c>
      <c r="K202" s="66">
        <f t="shared" si="19"/>
        <v>0</v>
      </c>
      <c r="L202" s="15"/>
      <c r="M202" s="15"/>
      <c r="N202" s="15"/>
      <c r="O202" s="15"/>
      <c r="P202" s="15"/>
      <c r="Q202" s="15"/>
      <c r="R202" s="15"/>
      <c r="S202" s="15"/>
      <c r="T202" s="15"/>
      <c r="U202" s="15"/>
      <c r="V202" s="15"/>
      <c r="W202" s="15"/>
      <c r="X202" s="15"/>
      <c r="Y202" s="15"/>
      <c r="Z202" s="15"/>
      <c r="AA202" s="15"/>
      <c r="AB202" s="15"/>
      <c r="AC202" s="15"/>
      <c r="AD202" s="15"/>
      <c r="AE202" s="15"/>
      <c r="AF202" s="15"/>
      <c r="AG202" s="15"/>
      <c r="AH202" s="15"/>
      <c r="AI202" s="15"/>
      <c r="AJ202" s="15"/>
      <c r="AK202" s="15"/>
      <c r="AL202" s="15"/>
      <c r="AM202" s="15"/>
      <c r="AN202" s="15"/>
      <c r="AO202" s="15"/>
      <c r="AP202" s="15"/>
      <c r="AQ202" s="15"/>
      <c r="AR202" s="15"/>
      <c r="AS202" s="15"/>
      <c r="AT202" s="15"/>
      <c r="AU202" s="15"/>
      <c r="AV202" s="15"/>
      <c r="AW202" s="15"/>
      <c r="AX202" s="15"/>
      <c r="AY202" s="15"/>
      <c r="AZ202" s="15"/>
      <c r="BA202" s="15"/>
      <c r="BB202" s="15"/>
      <c r="BC202" s="15"/>
      <c r="BD202" s="15"/>
      <c r="BE202" s="15"/>
      <c r="BF202" s="15"/>
      <c r="BG202" s="15"/>
      <c r="BH202" s="15"/>
      <c r="BI202" s="15"/>
      <c r="BJ202" s="15"/>
      <c r="BK202" s="15"/>
      <c r="BL202" s="15"/>
      <c r="BM202" s="15"/>
      <c r="BN202" s="15"/>
      <c r="BO202" s="15"/>
      <c r="BP202" s="15"/>
      <c r="BQ202" s="15"/>
      <c r="BR202" s="15"/>
      <c r="BS202" s="15"/>
      <c r="BT202" s="15"/>
      <c r="BU202" s="15"/>
      <c r="BV202" s="15"/>
      <c r="BW202" s="15"/>
      <c r="BX202" s="15"/>
      <c r="BY202" s="15"/>
      <c r="BZ202" s="15"/>
      <c r="CA202" s="15"/>
      <c r="CB202" s="15"/>
      <c r="CC202" s="15"/>
      <c r="CD202" s="15"/>
      <c r="CE202" s="15"/>
      <c r="CF202" s="15"/>
      <c r="CG202" s="15"/>
      <c r="CH202" s="15"/>
      <c r="CI202" s="15"/>
      <c r="CJ202" s="15"/>
      <c r="CK202" s="15"/>
      <c r="CL202" s="15"/>
      <c r="CM202" s="15"/>
      <c r="CN202" s="15"/>
      <c r="CO202" s="15"/>
      <c r="CP202" s="15"/>
      <c r="CQ202" s="15"/>
      <c r="CR202" s="15"/>
      <c r="CS202" s="15"/>
    </row>
    <row r="203" spans="1:97">
      <c r="A203" s="15" t="s">
        <v>1737</v>
      </c>
      <c r="B203" s="15">
        <v>780</v>
      </c>
      <c r="C203" s="15">
        <v>0</v>
      </c>
      <c r="D203" s="15">
        <v>0</v>
      </c>
      <c r="E203" s="15">
        <v>0</v>
      </c>
      <c r="F203" s="15">
        <v>270</v>
      </c>
      <c r="G203" s="15"/>
      <c r="H203" s="66">
        <f t="shared" si="16"/>
        <v>0</v>
      </c>
      <c r="I203" s="66">
        <f t="shared" si="17"/>
        <v>0</v>
      </c>
      <c r="J203" s="66">
        <f t="shared" si="18"/>
        <v>173.07692307692307</v>
      </c>
      <c r="K203" s="66">
        <f t="shared" si="19"/>
        <v>0</v>
      </c>
      <c r="L203" s="15"/>
      <c r="M203" s="15"/>
      <c r="N203" s="15"/>
      <c r="O203" s="15"/>
      <c r="P203" s="15"/>
      <c r="Q203" s="15"/>
      <c r="R203" s="15"/>
      <c r="S203" s="15"/>
      <c r="T203" s="15"/>
      <c r="U203" s="15"/>
      <c r="V203" s="15"/>
      <c r="W203" s="15"/>
      <c r="X203" s="15"/>
      <c r="Y203" s="15"/>
      <c r="Z203" s="15"/>
      <c r="AA203" s="15"/>
      <c r="AB203" s="15"/>
      <c r="AC203" s="15"/>
      <c r="AD203" s="15"/>
      <c r="AE203" s="15"/>
      <c r="AF203" s="15"/>
      <c r="AG203" s="15"/>
      <c r="AH203" s="15"/>
      <c r="AI203" s="15"/>
      <c r="AJ203" s="15"/>
      <c r="AK203" s="15"/>
      <c r="AL203" s="15"/>
      <c r="AM203" s="15"/>
      <c r="AN203" s="15"/>
      <c r="AO203" s="15"/>
      <c r="AP203" s="15"/>
      <c r="AQ203" s="15"/>
      <c r="AR203" s="15"/>
      <c r="AS203" s="15"/>
      <c r="AT203" s="15"/>
      <c r="AU203" s="15"/>
      <c r="AV203" s="15"/>
      <c r="AW203" s="15"/>
      <c r="AX203" s="15"/>
      <c r="AY203" s="15"/>
      <c r="AZ203" s="15"/>
      <c r="BA203" s="15"/>
      <c r="BB203" s="15"/>
      <c r="BC203" s="15"/>
      <c r="BD203" s="15"/>
      <c r="BE203" s="15"/>
      <c r="BF203" s="15"/>
      <c r="BG203" s="15"/>
      <c r="BH203" s="15"/>
      <c r="BI203" s="15"/>
      <c r="BJ203" s="15"/>
      <c r="BK203" s="15"/>
      <c r="BL203" s="15"/>
      <c r="BM203" s="15"/>
      <c r="BN203" s="15"/>
      <c r="BO203" s="15"/>
      <c r="BP203" s="15"/>
      <c r="BQ203" s="15"/>
      <c r="BR203" s="15"/>
      <c r="BS203" s="15"/>
      <c r="BT203" s="15"/>
      <c r="BU203" s="15"/>
      <c r="BV203" s="15"/>
      <c r="BW203" s="15"/>
      <c r="BX203" s="15"/>
      <c r="BY203" s="15"/>
      <c r="BZ203" s="15"/>
      <c r="CA203" s="15"/>
      <c r="CB203" s="15"/>
      <c r="CC203" s="15"/>
      <c r="CD203" s="15"/>
      <c r="CE203" s="15"/>
      <c r="CF203" s="15"/>
      <c r="CG203" s="15"/>
      <c r="CH203" s="15"/>
      <c r="CI203" s="15"/>
      <c r="CJ203" s="15"/>
      <c r="CK203" s="15"/>
      <c r="CL203" s="15"/>
      <c r="CM203" s="15"/>
      <c r="CN203" s="15"/>
      <c r="CO203" s="15"/>
      <c r="CP203" s="15"/>
      <c r="CQ203" s="15"/>
      <c r="CR203" s="15"/>
      <c r="CS203" s="15"/>
    </row>
    <row r="204" spans="1:97">
      <c r="A204" s="15" t="s">
        <v>1738</v>
      </c>
      <c r="B204" s="15">
        <v>0</v>
      </c>
      <c r="C204" s="15">
        <v>0</v>
      </c>
      <c r="D204" s="15">
        <v>0</v>
      </c>
      <c r="E204" s="15">
        <v>0</v>
      </c>
      <c r="F204" s="15">
        <v>60</v>
      </c>
      <c r="G204" s="15"/>
      <c r="H204" s="66" t="e">
        <f t="shared" si="16"/>
        <v>#DIV/0!</v>
      </c>
      <c r="I204" s="66" t="e">
        <f t="shared" si="17"/>
        <v>#DIV/0!</v>
      </c>
      <c r="J204" s="66" t="e">
        <f t="shared" si="18"/>
        <v>#DIV/0!</v>
      </c>
      <c r="K204" s="66" t="e">
        <f t="shared" si="19"/>
        <v>#DIV/0!</v>
      </c>
      <c r="L204" s="15"/>
      <c r="M204" s="15"/>
      <c r="N204" s="15"/>
      <c r="O204" s="15"/>
      <c r="P204" s="15"/>
      <c r="Q204" s="15"/>
      <c r="R204" s="15"/>
      <c r="S204" s="15"/>
      <c r="T204" s="15"/>
      <c r="U204" s="15"/>
      <c r="V204" s="15"/>
      <c r="W204" s="15"/>
      <c r="X204" s="15"/>
      <c r="Y204" s="15"/>
      <c r="Z204" s="15"/>
      <c r="AA204" s="15"/>
      <c r="AB204" s="15"/>
      <c r="AC204" s="15"/>
      <c r="AD204" s="15"/>
      <c r="AE204" s="15"/>
      <c r="AF204" s="15"/>
      <c r="AG204" s="15"/>
      <c r="AH204" s="15"/>
      <c r="AI204" s="15"/>
      <c r="AJ204" s="15"/>
      <c r="AK204" s="15"/>
      <c r="AL204" s="15"/>
      <c r="AM204" s="15"/>
      <c r="AN204" s="15"/>
      <c r="AO204" s="15"/>
      <c r="AP204" s="15"/>
      <c r="AQ204" s="15"/>
      <c r="AR204" s="15"/>
      <c r="AS204" s="15"/>
      <c r="AT204" s="15"/>
      <c r="AU204" s="15"/>
      <c r="AV204" s="15"/>
      <c r="AW204" s="15"/>
      <c r="AX204" s="15"/>
      <c r="AY204" s="15"/>
      <c r="AZ204" s="15"/>
      <c r="BA204" s="15"/>
      <c r="BB204" s="15"/>
      <c r="BC204" s="15"/>
      <c r="BD204" s="15"/>
      <c r="BE204" s="15"/>
      <c r="BF204" s="15"/>
      <c r="BG204" s="15"/>
      <c r="BH204" s="15"/>
      <c r="BI204" s="15"/>
      <c r="BJ204" s="15"/>
      <c r="BK204" s="15"/>
      <c r="BL204" s="15"/>
      <c r="BM204" s="15"/>
      <c r="BN204" s="15"/>
      <c r="BO204" s="15"/>
      <c r="BP204" s="15"/>
      <c r="BQ204" s="15"/>
      <c r="BR204" s="15"/>
      <c r="BS204" s="15"/>
      <c r="BT204" s="15"/>
      <c r="BU204" s="15"/>
      <c r="BV204" s="15"/>
      <c r="BW204" s="15"/>
      <c r="BX204" s="15"/>
      <c r="BY204" s="15"/>
      <c r="BZ204" s="15"/>
      <c r="CA204" s="15"/>
      <c r="CB204" s="15"/>
      <c r="CC204" s="15"/>
      <c r="CD204" s="15"/>
      <c r="CE204" s="15"/>
      <c r="CF204" s="15"/>
      <c r="CG204" s="15"/>
      <c r="CH204" s="15"/>
      <c r="CI204" s="15"/>
      <c r="CJ204" s="15"/>
      <c r="CK204" s="15"/>
      <c r="CL204" s="15"/>
      <c r="CM204" s="15"/>
      <c r="CN204" s="15"/>
      <c r="CO204" s="15"/>
      <c r="CP204" s="15"/>
      <c r="CQ204" s="15"/>
      <c r="CR204" s="15"/>
      <c r="CS204" s="15"/>
    </row>
    <row r="205" spans="1:97">
      <c r="A205" s="15" t="s">
        <v>1739</v>
      </c>
      <c r="B205" s="15">
        <v>0</v>
      </c>
      <c r="C205" s="15">
        <v>0</v>
      </c>
      <c r="D205" s="15">
        <v>0</v>
      </c>
      <c r="E205" s="15">
        <v>0</v>
      </c>
      <c r="F205" s="15">
        <v>80</v>
      </c>
      <c r="G205" s="15"/>
      <c r="H205" s="66" t="e">
        <f t="shared" si="16"/>
        <v>#DIV/0!</v>
      </c>
      <c r="I205" s="66" t="e">
        <f t="shared" si="17"/>
        <v>#DIV/0!</v>
      </c>
      <c r="J205" s="66" t="e">
        <f t="shared" si="18"/>
        <v>#DIV/0!</v>
      </c>
      <c r="K205" s="66" t="e">
        <f t="shared" si="19"/>
        <v>#DIV/0!</v>
      </c>
      <c r="L205" s="15"/>
      <c r="M205" s="15"/>
      <c r="N205" s="15"/>
      <c r="O205" s="15"/>
      <c r="P205" s="15"/>
      <c r="Q205" s="15"/>
      <c r="R205" s="15"/>
      <c r="S205" s="15"/>
      <c r="T205" s="15"/>
      <c r="U205" s="15"/>
      <c r="V205" s="15"/>
      <c r="W205" s="15"/>
      <c r="X205" s="15"/>
      <c r="Y205" s="15"/>
      <c r="Z205" s="15"/>
      <c r="AA205" s="15"/>
      <c r="AB205" s="15"/>
      <c r="AC205" s="15"/>
      <c r="AD205" s="15"/>
      <c r="AE205" s="15"/>
      <c r="AF205" s="15"/>
      <c r="AG205" s="15"/>
      <c r="AH205" s="15"/>
      <c r="AI205" s="15"/>
      <c r="AJ205" s="15"/>
      <c r="AK205" s="15"/>
      <c r="AL205" s="15"/>
      <c r="AM205" s="15"/>
      <c r="AN205" s="15"/>
      <c r="AO205" s="15"/>
      <c r="AP205" s="15"/>
      <c r="AQ205" s="15"/>
      <c r="AR205" s="15"/>
      <c r="AS205" s="15"/>
      <c r="AT205" s="15"/>
      <c r="AU205" s="15"/>
      <c r="AV205" s="15"/>
      <c r="AW205" s="15"/>
      <c r="AX205" s="15"/>
      <c r="AY205" s="15"/>
      <c r="AZ205" s="15"/>
      <c r="BA205" s="15"/>
      <c r="BB205" s="15"/>
      <c r="BC205" s="15"/>
      <c r="BD205" s="15"/>
      <c r="BE205" s="15"/>
      <c r="BF205" s="15"/>
      <c r="BG205" s="15"/>
      <c r="BH205" s="15"/>
      <c r="BI205" s="15"/>
      <c r="BJ205" s="15"/>
      <c r="BK205" s="15"/>
      <c r="BL205" s="15"/>
      <c r="BM205" s="15"/>
      <c r="BN205" s="15"/>
      <c r="BO205" s="15"/>
      <c r="BP205" s="15"/>
      <c r="BQ205" s="15"/>
      <c r="BR205" s="15"/>
      <c r="BS205" s="15"/>
      <c r="BT205" s="15"/>
      <c r="BU205" s="15"/>
      <c r="BV205" s="15"/>
      <c r="BW205" s="15"/>
      <c r="BX205" s="15"/>
      <c r="BY205" s="15"/>
      <c r="BZ205" s="15"/>
      <c r="CA205" s="15"/>
      <c r="CB205" s="15"/>
      <c r="CC205" s="15"/>
      <c r="CD205" s="15"/>
      <c r="CE205" s="15"/>
      <c r="CF205" s="15"/>
      <c r="CG205" s="15"/>
      <c r="CH205" s="15"/>
      <c r="CI205" s="15"/>
      <c r="CJ205" s="15"/>
      <c r="CK205" s="15"/>
      <c r="CL205" s="15"/>
      <c r="CM205" s="15"/>
      <c r="CN205" s="15"/>
      <c r="CO205" s="15"/>
      <c r="CP205" s="15"/>
      <c r="CQ205" s="15"/>
      <c r="CR205" s="15"/>
      <c r="CS205" s="15"/>
    </row>
    <row r="206" spans="1:97">
      <c r="A206" s="15" t="s">
        <v>1740</v>
      </c>
      <c r="B206" s="15">
        <v>0</v>
      </c>
      <c r="C206" s="15">
        <v>0</v>
      </c>
      <c r="D206" s="15">
        <v>0</v>
      </c>
      <c r="E206" s="15">
        <v>0</v>
      </c>
      <c r="F206" s="15">
        <v>125</v>
      </c>
      <c r="G206" s="15"/>
      <c r="H206" s="66" t="e">
        <f t="shared" si="16"/>
        <v>#DIV/0!</v>
      </c>
      <c r="I206" s="66" t="e">
        <f t="shared" si="17"/>
        <v>#DIV/0!</v>
      </c>
      <c r="J206" s="66" t="e">
        <f t="shared" si="18"/>
        <v>#DIV/0!</v>
      </c>
      <c r="K206" s="66" t="e">
        <f t="shared" si="19"/>
        <v>#DIV/0!</v>
      </c>
      <c r="L206" s="15"/>
      <c r="M206" s="15"/>
      <c r="N206" s="15"/>
      <c r="O206" s="15"/>
      <c r="P206" s="15"/>
      <c r="Q206" s="15"/>
      <c r="R206" s="15"/>
      <c r="S206" s="15"/>
      <c r="T206" s="15"/>
      <c r="U206" s="15"/>
      <c r="V206" s="15"/>
      <c r="W206" s="15"/>
      <c r="X206" s="15"/>
      <c r="Y206" s="15"/>
      <c r="Z206" s="15"/>
      <c r="AA206" s="15"/>
      <c r="AB206" s="15"/>
      <c r="AC206" s="15"/>
      <c r="AD206" s="15"/>
      <c r="AE206" s="15"/>
      <c r="AF206" s="15"/>
      <c r="AG206" s="15"/>
      <c r="AH206" s="15"/>
      <c r="AI206" s="15"/>
      <c r="AJ206" s="15"/>
      <c r="AK206" s="15"/>
      <c r="AL206" s="15"/>
      <c r="AM206" s="15"/>
      <c r="AN206" s="15"/>
      <c r="AO206" s="15"/>
      <c r="AP206" s="15"/>
      <c r="AQ206" s="15"/>
      <c r="AR206" s="15"/>
      <c r="AS206" s="15"/>
      <c r="AT206" s="15"/>
      <c r="AU206" s="15"/>
      <c r="AV206" s="15"/>
      <c r="AW206" s="15"/>
      <c r="AX206" s="15"/>
      <c r="AY206" s="15"/>
      <c r="AZ206" s="15"/>
      <c r="BA206" s="15"/>
      <c r="BB206" s="15"/>
      <c r="BC206" s="15"/>
      <c r="BD206" s="15"/>
      <c r="BE206" s="15"/>
      <c r="BF206" s="15"/>
      <c r="BG206" s="15"/>
      <c r="BH206" s="15"/>
      <c r="BI206" s="15"/>
      <c r="BJ206" s="15"/>
      <c r="BK206" s="15"/>
      <c r="BL206" s="15"/>
      <c r="BM206" s="15"/>
      <c r="BN206" s="15"/>
      <c r="BO206" s="15"/>
      <c r="BP206" s="15"/>
      <c r="BQ206" s="15"/>
      <c r="BR206" s="15"/>
      <c r="BS206" s="15"/>
      <c r="BT206" s="15"/>
      <c r="BU206" s="15"/>
      <c r="BV206" s="15"/>
      <c r="BW206" s="15"/>
      <c r="BX206" s="15"/>
      <c r="BY206" s="15"/>
      <c r="BZ206" s="15"/>
      <c r="CA206" s="15"/>
      <c r="CB206" s="15"/>
      <c r="CC206" s="15"/>
      <c r="CD206" s="15"/>
      <c r="CE206" s="15"/>
      <c r="CF206" s="15"/>
      <c r="CG206" s="15"/>
      <c r="CH206" s="15"/>
      <c r="CI206" s="15"/>
      <c r="CJ206" s="15"/>
      <c r="CK206" s="15"/>
      <c r="CL206" s="15"/>
      <c r="CM206" s="15"/>
      <c r="CN206" s="15"/>
      <c r="CO206" s="15"/>
      <c r="CP206" s="15"/>
      <c r="CQ206" s="15"/>
      <c r="CR206" s="15"/>
      <c r="CS206" s="15"/>
    </row>
    <row r="207" spans="1:97">
      <c r="A207" s="15" t="s">
        <v>1741</v>
      </c>
      <c r="B207" s="15">
        <v>0</v>
      </c>
      <c r="C207" s="15">
        <v>0</v>
      </c>
      <c r="D207" s="15">
        <v>0</v>
      </c>
      <c r="E207" s="15">
        <v>0</v>
      </c>
      <c r="F207" s="15">
        <v>270</v>
      </c>
      <c r="G207" s="15"/>
      <c r="H207" s="66" t="e">
        <f t="shared" si="16"/>
        <v>#DIV/0!</v>
      </c>
      <c r="I207" s="66" t="e">
        <f t="shared" si="17"/>
        <v>#DIV/0!</v>
      </c>
      <c r="J207" s="66" t="e">
        <f t="shared" si="18"/>
        <v>#DIV/0!</v>
      </c>
      <c r="K207" s="66" t="e">
        <f t="shared" si="19"/>
        <v>#DIV/0!</v>
      </c>
      <c r="L207" s="15"/>
      <c r="M207" s="15"/>
      <c r="N207" s="15"/>
      <c r="O207" s="15"/>
      <c r="P207" s="15"/>
      <c r="Q207" s="15"/>
      <c r="R207" s="15"/>
      <c r="S207" s="15"/>
      <c r="T207" s="15"/>
      <c r="U207" s="15"/>
      <c r="V207" s="15"/>
      <c r="W207" s="15"/>
      <c r="X207" s="15"/>
      <c r="Y207" s="15"/>
      <c r="Z207" s="15"/>
      <c r="AA207" s="15"/>
      <c r="AB207" s="15"/>
      <c r="AC207" s="15"/>
      <c r="AD207" s="15"/>
      <c r="AE207" s="15"/>
      <c r="AF207" s="15"/>
      <c r="AG207" s="15"/>
      <c r="AH207" s="15"/>
      <c r="AI207" s="15"/>
      <c r="AJ207" s="15"/>
      <c r="AK207" s="15"/>
      <c r="AL207" s="15"/>
      <c r="AM207" s="15"/>
      <c r="AN207" s="15"/>
      <c r="AO207" s="15"/>
      <c r="AP207" s="15"/>
      <c r="AQ207" s="15"/>
      <c r="AR207" s="15"/>
      <c r="AS207" s="15"/>
      <c r="AT207" s="15"/>
      <c r="AU207" s="15"/>
      <c r="AV207" s="15"/>
      <c r="AW207" s="15"/>
      <c r="AX207" s="15"/>
      <c r="AY207" s="15"/>
      <c r="AZ207" s="15"/>
      <c r="BA207" s="15"/>
      <c r="BB207" s="15"/>
      <c r="BC207" s="15"/>
      <c r="BD207" s="15"/>
      <c r="BE207" s="15"/>
      <c r="BF207" s="15"/>
      <c r="BG207" s="15"/>
      <c r="BH207" s="15"/>
      <c r="BI207" s="15"/>
      <c r="BJ207" s="15"/>
      <c r="BK207" s="15"/>
      <c r="BL207" s="15"/>
      <c r="BM207" s="15"/>
      <c r="BN207" s="15"/>
      <c r="BO207" s="15"/>
      <c r="BP207" s="15"/>
      <c r="BQ207" s="15"/>
      <c r="BR207" s="15"/>
      <c r="BS207" s="15"/>
      <c r="BT207" s="15"/>
      <c r="BU207" s="15"/>
      <c r="BV207" s="15"/>
      <c r="BW207" s="15"/>
      <c r="BX207" s="15"/>
      <c r="BY207" s="15"/>
      <c r="BZ207" s="15"/>
      <c r="CA207" s="15"/>
      <c r="CB207" s="15"/>
      <c r="CC207" s="15"/>
      <c r="CD207" s="15"/>
      <c r="CE207" s="15"/>
      <c r="CF207" s="15"/>
      <c r="CG207" s="15"/>
      <c r="CH207" s="15"/>
      <c r="CI207" s="15"/>
      <c r="CJ207" s="15"/>
      <c r="CK207" s="15"/>
      <c r="CL207" s="15"/>
      <c r="CM207" s="15"/>
      <c r="CN207" s="15"/>
      <c r="CO207" s="15"/>
      <c r="CP207" s="15"/>
      <c r="CQ207" s="15"/>
      <c r="CR207" s="15"/>
      <c r="CS207" s="15"/>
    </row>
    <row r="208" spans="1:97">
      <c r="A208" s="15" t="s">
        <v>1742</v>
      </c>
      <c r="B208" s="15">
        <v>180</v>
      </c>
      <c r="C208" s="15">
        <v>0</v>
      </c>
      <c r="D208" s="15">
        <v>0</v>
      </c>
      <c r="E208" s="15">
        <v>0</v>
      </c>
      <c r="F208" s="15">
        <v>55</v>
      </c>
      <c r="G208" s="15"/>
      <c r="H208" s="66">
        <f t="shared" si="16"/>
        <v>0</v>
      </c>
      <c r="I208" s="66">
        <f t="shared" si="17"/>
        <v>0</v>
      </c>
      <c r="J208" s="66">
        <f t="shared" si="18"/>
        <v>152.7777777777778</v>
      </c>
      <c r="K208" s="66">
        <f t="shared" si="19"/>
        <v>0</v>
      </c>
      <c r="L208" s="15"/>
      <c r="M208" s="15"/>
      <c r="N208" s="15"/>
      <c r="O208" s="15"/>
      <c r="P208" s="15"/>
      <c r="Q208" s="15"/>
      <c r="R208" s="15"/>
      <c r="S208" s="15"/>
      <c r="T208" s="15"/>
      <c r="U208" s="15"/>
      <c r="V208" s="15"/>
      <c r="W208" s="15"/>
      <c r="X208" s="15"/>
      <c r="Y208" s="15"/>
      <c r="Z208" s="15"/>
      <c r="AA208" s="15"/>
      <c r="AB208" s="15"/>
      <c r="AC208" s="15"/>
      <c r="AD208" s="15"/>
      <c r="AE208" s="15"/>
      <c r="AF208" s="15"/>
      <c r="AG208" s="15"/>
      <c r="AH208" s="15"/>
      <c r="AI208" s="15"/>
      <c r="AJ208" s="15"/>
      <c r="AK208" s="15"/>
      <c r="AL208" s="15"/>
      <c r="AM208" s="15"/>
      <c r="AN208" s="15"/>
      <c r="AO208" s="15"/>
      <c r="AP208" s="15"/>
      <c r="AQ208" s="15"/>
      <c r="AR208" s="15"/>
      <c r="AS208" s="15"/>
      <c r="AT208" s="15"/>
      <c r="AU208" s="15"/>
      <c r="AV208" s="15"/>
      <c r="AW208" s="15"/>
      <c r="AX208" s="15"/>
      <c r="AY208" s="15"/>
      <c r="AZ208" s="15"/>
      <c r="BA208" s="15"/>
      <c r="BB208" s="15"/>
      <c r="BC208" s="15"/>
      <c r="BD208" s="15"/>
      <c r="BE208" s="15"/>
      <c r="BF208" s="15"/>
      <c r="BG208" s="15"/>
      <c r="BH208" s="15"/>
      <c r="BI208" s="15"/>
      <c r="BJ208" s="15"/>
      <c r="BK208" s="15"/>
      <c r="BL208" s="15"/>
      <c r="BM208" s="15"/>
      <c r="BN208" s="15"/>
      <c r="BO208" s="15"/>
      <c r="BP208" s="15"/>
      <c r="BQ208" s="15"/>
      <c r="BR208" s="15"/>
      <c r="BS208" s="15"/>
      <c r="BT208" s="15"/>
      <c r="BU208" s="15"/>
      <c r="BV208" s="15"/>
      <c r="BW208" s="15"/>
      <c r="BX208" s="15"/>
      <c r="BY208" s="15"/>
      <c r="BZ208" s="15"/>
      <c r="CA208" s="15"/>
      <c r="CB208" s="15"/>
      <c r="CC208" s="15"/>
      <c r="CD208" s="15"/>
      <c r="CE208" s="15"/>
      <c r="CF208" s="15"/>
      <c r="CG208" s="15"/>
      <c r="CH208" s="15"/>
      <c r="CI208" s="15"/>
      <c r="CJ208" s="15"/>
      <c r="CK208" s="15"/>
      <c r="CL208" s="15"/>
      <c r="CM208" s="15"/>
      <c r="CN208" s="15"/>
      <c r="CO208" s="15"/>
      <c r="CP208" s="15"/>
      <c r="CQ208" s="15"/>
      <c r="CR208" s="15"/>
      <c r="CS208" s="15"/>
    </row>
    <row r="209" spans="1:97">
      <c r="A209" s="15" t="s">
        <v>1743</v>
      </c>
      <c r="B209" s="15">
        <v>230</v>
      </c>
      <c r="C209" s="15">
        <v>0</v>
      </c>
      <c r="D209" s="15">
        <v>0</v>
      </c>
      <c r="E209" s="15">
        <v>0</v>
      </c>
      <c r="F209" s="15">
        <v>70</v>
      </c>
      <c r="G209" s="15"/>
      <c r="H209" s="66">
        <f t="shared" si="16"/>
        <v>0</v>
      </c>
      <c r="I209" s="66">
        <f t="shared" si="17"/>
        <v>0</v>
      </c>
      <c r="J209" s="66">
        <f t="shared" si="18"/>
        <v>152.17391304347828</v>
      </c>
      <c r="K209" s="66">
        <f t="shared" si="19"/>
        <v>0</v>
      </c>
      <c r="L209" s="15"/>
      <c r="M209" s="15"/>
      <c r="N209" s="15"/>
      <c r="O209" s="15"/>
      <c r="P209" s="15"/>
      <c r="Q209" s="15"/>
      <c r="R209" s="15"/>
      <c r="S209" s="15"/>
      <c r="T209" s="15"/>
      <c r="U209" s="15"/>
      <c r="V209" s="15"/>
      <c r="W209" s="15"/>
      <c r="X209" s="15"/>
      <c r="Y209" s="15"/>
      <c r="Z209" s="15"/>
      <c r="AA209" s="15"/>
      <c r="AB209" s="15"/>
      <c r="AC209" s="15"/>
      <c r="AD209" s="15"/>
      <c r="AE209" s="15"/>
      <c r="AF209" s="15"/>
      <c r="AG209" s="15"/>
      <c r="AH209" s="15"/>
      <c r="AI209" s="15"/>
      <c r="AJ209" s="15"/>
      <c r="AK209" s="15"/>
      <c r="AL209" s="15"/>
      <c r="AM209" s="15"/>
      <c r="AN209" s="15"/>
      <c r="AO209" s="15"/>
      <c r="AP209" s="15"/>
      <c r="AQ209" s="15"/>
      <c r="AR209" s="15"/>
      <c r="AS209" s="15"/>
      <c r="AT209" s="15"/>
      <c r="AU209" s="15"/>
      <c r="AV209" s="15"/>
      <c r="AW209" s="15"/>
      <c r="AX209" s="15"/>
      <c r="AY209" s="15"/>
      <c r="AZ209" s="15"/>
      <c r="BA209" s="15"/>
      <c r="BB209" s="15"/>
      <c r="BC209" s="15"/>
      <c r="BD209" s="15"/>
      <c r="BE209" s="15"/>
      <c r="BF209" s="15"/>
      <c r="BG209" s="15"/>
      <c r="BH209" s="15"/>
      <c r="BI209" s="15"/>
      <c r="BJ209" s="15"/>
      <c r="BK209" s="15"/>
      <c r="BL209" s="15"/>
      <c r="BM209" s="15"/>
      <c r="BN209" s="15"/>
      <c r="BO209" s="15"/>
      <c r="BP209" s="15"/>
      <c r="BQ209" s="15"/>
      <c r="BR209" s="15"/>
      <c r="BS209" s="15"/>
      <c r="BT209" s="15"/>
      <c r="BU209" s="15"/>
      <c r="BV209" s="15"/>
      <c r="BW209" s="15"/>
      <c r="BX209" s="15"/>
      <c r="BY209" s="15"/>
      <c r="BZ209" s="15"/>
      <c r="CA209" s="15"/>
      <c r="CB209" s="15"/>
      <c r="CC209" s="15"/>
      <c r="CD209" s="15"/>
      <c r="CE209" s="15"/>
      <c r="CF209" s="15"/>
      <c r="CG209" s="15"/>
      <c r="CH209" s="15"/>
      <c r="CI209" s="15"/>
      <c r="CJ209" s="15"/>
      <c r="CK209" s="15"/>
      <c r="CL209" s="15"/>
      <c r="CM209" s="15"/>
      <c r="CN209" s="15"/>
      <c r="CO209" s="15"/>
      <c r="CP209" s="15"/>
      <c r="CQ209" s="15"/>
      <c r="CR209" s="15"/>
      <c r="CS209" s="15"/>
    </row>
    <row r="210" spans="1:97">
      <c r="A210" s="15" t="s">
        <v>1744</v>
      </c>
      <c r="B210" s="15">
        <v>350</v>
      </c>
      <c r="C210" s="15">
        <v>0</v>
      </c>
      <c r="D210" s="15">
        <v>0</v>
      </c>
      <c r="E210" s="15">
        <v>0</v>
      </c>
      <c r="F210" s="15">
        <v>110</v>
      </c>
      <c r="G210" s="15"/>
      <c r="H210" s="66">
        <f t="shared" si="16"/>
        <v>0</v>
      </c>
      <c r="I210" s="66">
        <f t="shared" si="17"/>
        <v>0</v>
      </c>
      <c r="J210" s="66">
        <f t="shared" si="18"/>
        <v>157.14285714285714</v>
      </c>
      <c r="K210" s="66">
        <f t="shared" si="19"/>
        <v>0</v>
      </c>
      <c r="L210" s="15"/>
      <c r="M210" s="15"/>
      <c r="N210" s="15"/>
      <c r="O210" s="15"/>
      <c r="P210" s="15"/>
      <c r="Q210" s="15"/>
      <c r="R210" s="15"/>
      <c r="S210" s="15"/>
      <c r="T210" s="15"/>
      <c r="U210" s="15"/>
      <c r="V210" s="15"/>
      <c r="W210" s="15"/>
      <c r="X210" s="15"/>
      <c r="Y210" s="15"/>
      <c r="Z210" s="15"/>
      <c r="AA210" s="15"/>
      <c r="AB210" s="15"/>
      <c r="AC210" s="15"/>
      <c r="AD210" s="15"/>
      <c r="AE210" s="15"/>
      <c r="AF210" s="15"/>
      <c r="AG210" s="15"/>
      <c r="AH210" s="15"/>
      <c r="AI210" s="15"/>
      <c r="AJ210" s="15"/>
      <c r="AK210" s="15"/>
      <c r="AL210" s="15"/>
      <c r="AM210" s="15"/>
      <c r="AN210" s="15"/>
      <c r="AO210" s="15"/>
      <c r="AP210" s="15"/>
      <c r="AQ210" s="15"/>
      <c r="AR210" s="15"/>
      <c r="AS210" s="15"/>
      <c r="AT210" s="15"/>
      <c r="AU210" s="15"/>
      <c r="AV210" s="15"/>
      <c r="AW210" s="15"/>
      <c r="AX210" s="15"/>
      <c r="AY210" s="15"/>
      <c r="AZ210" s="15"/>
      <c r="BA210" s="15"/>
      <c r="BB210" s="15"/>
      <c r="BC210" s="15"/>
      <c r="BD210" s="15"/>
      <c r="BE210" s="15"/>
      <c r="BF210" s="15"/>
      <c r="BG210" s="15"/>
      <c r="BH210" s="15"/>
      <c r="BI210" s="15"/>
      <c r="BJ210" s="15"/>
      <c r="BK210" s="15"/>
      <c r="BL210" s="15"/>
      <c r="BM210" s="15"/>
      <c r="BN210" s="15"/>
      <c r="BO210" s="15"/>
      <c r="BP210" s="15"/>
      <c r="BQ210" s="15"/>
      <c r="BR210" s="15"/>
      <c r="BS210" s="15"/>
      <c r="BT210" s="15"/>
      <c r="BU210" s="15"/>
      <c r="BV210" s="15"/>
      <c r="BW210" s="15"/>
      <c r="BX210" s="15"/>
      <c r="BY210" s="15"/>
      <c r="BZ210" s="15"/>
      <c r="CA210" s="15"/>
      <c r="CB210" s="15"/>
      <c r="CC210" s="15"/>
      <c r="CD210" s="15"/>
      <c r="CE210" s="15"/>
      <c r="CF210" s="15"/>
      <c r="CG210" s="15"/>
      <c r="CH210" s="15"/>
      <c r="CI210" s="15"/>
      <c r="CJ210" s="15"/>
      <c r="CK210" s="15"/>
      <c r="CL210" s="15"/>
      <c r="CM210" s="15"/>
      <c r="CN210" s="15"/>
      <c r="CO210" s="15"/>
      <c r="CP210" s="15"/>
      <c r="CQ210" s="15"/>
      <c r="CR210" s="15"/>
      <c r="CS210" s="15"/>
    </row>
    <row r="211" spans="1:97">
      <c r="A211" s="15" t="s">
        <v>1745</v>
      </c>
      <c r="B211" s="15">
        <v>780</v>
      </c>
      <c r="C211" s="15">
        <v>0</v>
      </c>
      <c r="D211" s="15">
        <v>0</v>
      </c>
      <c r="E211" s="15">
        <v>0</v>
      </c>
      <c r="F211" s="15">
        <v>235</v>
      </c>
      <c r="G211" s="15"/>
      <c r="H211" s="66">
        <f t="shared" si="16"/>
        <v>0</v>
      </c>
      <c r="I211" s="66">
        <f t="shared" si="17"/>
        <v>0</v>
      </c>
      <c r="J211" s="66">
        <f t="shared" si="18"/>
        <v>150.64102564102564</v>
      </c>
      <c r="K211" s="66">
        <f t="shared" si="19"/>
        <v>0</v>
      </c>
      <c r="L211" s="15"/>
      <c r="M211" s="15"/>
      <c r="N211" s="15"/>
      <c r="O211" s="15"/>
      <c r="P211" s="15"/>
      <c r="Q211" s="15"/>
      <c r="R211" s="15"/>
      <c r="S211" s="15"/>
      <c r="T211" s="15"/>
      <c r="U211" s="15"/>
      <c r="V211" s="15"/>
      <c r="W211" s="15"/>
      <c r="X211" s="15"/>
      <c r="Y211" s="15"/>
      <c r="Z211" s="15"/>
      <c r="AA211" s="15"/>
      <c r="AB211" s="15"/>
      <c r="AC211" s="15"/>
      <c r="AD211" s="15"/>
      <c r="AE211" s="15"/>
      <c r="AF211" s="15"/>
      <c r="AG211" s="15"/>
      <c r="AH211" s="15"/>
      <c r="AI211" s="15"/>
      <c r="AJ211" s="15"/>
      <c r="AK211" s="15"/>
      <c r="AL211" s="15"/>
      <c r="AM211" s="15"/>
      <c r="AN211" s="15"/>
      <c r="AO211" s="15"/>
      <c r="AP211" s="15"/>
      <c r="AQ211" s="15"/>
      <c r="AR211" s="15"/>
      <c r="AS211" s="15"/>
      <c r="AT211" s="15"/>
      <c r="AU211" s="15"/>
      <c r="AV211" s="15"/>
      <c r="AW211" s="15"/>
      <c r="AX211" s="15"/>
      <c r="AY211" s="15"/>
      <c r="AZ211" s="15"/>
      <c r="BA211" s="15"/>
      <c r="BB211" s="15"/>
      <c r="BC211" s="15"/>
      <c r="BD211" s="15"/>
      <c r="BE211" s="15"/>
      <c r="BF211" s="15"/>
      <c r="BG211" s="15"/>
      <c r="BH211" s="15"/>
      <c r="BI211" s="15"/>
      <c r="BJ211" s="15"/>
      <c r="BK211" s="15"/>
      <c r="BL211" s="15"/>
      <c r="BM211" s="15"/>
      <c r="BN211" s="15"/>
      <c r="BO211" s="15"/>
      <c r="BP211" s="15"/>
      <c r="BQ211" s="15"/>
      <c r="BR211" s="15"/>
      <c r="BS211" s="15"/>
      <c r="BT211" s="15"/>
      <c r="BU211" s="15"/>
      <c r="BV211" s="15"/>
      <c r="BW211" s="15"/>
      <c r="BX211" s="15"/>
      <c r="BY211" s="15"/>
      <c r="BZ211" s="15"/>
      <c r="CA211" s="15"/>
      <c r="CB211" s="15"/>
      <c r="CC211" s="15"/>
      <c r="CD211" s="15"/>
      <c r="CE211" s="15"/>
      <c r="CF211" s="15"/>
      <c r="CG211" s="15"/>
      <c r="CH211" s="15"/>
      <c r="CI211" s="15"/>
      <c r="CJ211" s="15"/>
      <c r="CK211" s="15"/>
      <c r="CL211" s="15"/>
      <c r="CM211" s="15"/>
      <c r="CN211" s="15"/>
      <c r="CO211" s="15"/>
      <c r="CP211" s="15"/>
      <c r="CQ211" s="15"/>
      <c r="CR211" s="15"/>
      <c r="CS211" s="15"/>
    </row>
    <row r="212" spans="1:97">
      <c r="A212" s="15"/>
      <c r="B212" s="15"/>
      <c r="C212" s="15"/>
      <c r="D212" s="15"/>
      <c r="E212" s="15"/>
      <c r="F212" s="15"/>
      <c r="G212" s="15"/>
      <c r="H212" s="15"/>
      <c r="I212" s="15"/>
      <c r="J212" s="15"/>
      <c r="K212" s="15"/>
      <c r="L212" s="15"/>
      <c r="M212" s="15"/>
      <c r="N212" s="15"/>
      <c r="O212" s="15"/>
      <c r="P212" s="15"/>
      <c r="Q212" s="15"/>
      <c r="R212" s="15"/>
      <c r="S212" s="15"/>
      <c r="T212" s="15"/>
      <c r="U212" s="15"/>
      <c r="V212" s="15"/>
      <c r="W212" s="15"/>
      <c r="X212" s="15"/>
      <c r="Y212" s="15"/>
      <c r="Z212" s="15"/>
      <c r="AA212" s="15"/>
      <c r="AB212" s="15"/>
      <c r="AC212" s="15"/>
      <c r="AD212" s="15"/>
      <c r="AE212" s="15"/>
      <c r="AF212" s="15"/>
      <c r="AG212" s="15"/>
      <c r="AH212" s="15"/>
      <c r="AI212" s="15"/>
      <c r="AJ212" s="15"/>
      <c r="AK212" s="15"/>
      <c r="AL212" s="15"/>
      <c r="AM212" s="15"/>
      <c r="AN212" s="15"/>
      <c r="AO212" s="15"/>
      <c r="AP212" s="15"/>
      <c r="AQ212" s="15"/>
      <c r="AR212" s="15"/>
      <c r="AS212" s="15"/>
      <c r="AT212" s="15"/>
      <c r="AU212" s="15"/>
      <c r="AV212" s="15"/>
      <c r="AW212" s="15"/>
      <c r="AX212" s="15"/>
      <c r="AY212" s="15"/>
      <c r="AZ212" s="15"/>
      <c r="BA212" s="15"/>
      <c r="BB212" s="15"/>
      <c r="BC212" s="15"/>
      <c r="BD212" s="15"/>
      <c r="BE212" s="15"/>
      <c r="BF212" s="15"/>
      <c r="BG212" s="15"/>
      <c r="BH212" s="15"/>
      <c r="BI212" s="15"/>
      <c r="BJ212" s="15"/>
      <c r="BK212" s="15"/>
      <c r="BL212" s="15"/>
      <c r="BM212" s="15"/>
      <c r="BN212" s="15"/>
      <c r="BO212" s="15"/>
      <c r="BP212" s="15"/>
      <c r="BQ212" s="15"/>
      <c r="BR212" s="15"/>
      <c r="BS212" s="15"/>
      <c r="BT212" s="15"/>
      <c r="BU212" s="15"/>
      <c r="BV212" s="15"/>
      <c r="BW212" s="15"/>
      <c r="BX212" s="15"/>
      <c r="BY212" s="15"/>
      <c r="BZ212" s="15"/>
      <c r="CA212" s="15"/>
      <c r="CB212" s="15"/>
      <c r="CC212" s="15"/>
      <c r="CD212" s="15"/>
      <c r="CE212" s="15"/>
      <c r="CF212" s="15"/>
      <c r="CG212" s="15"/>
      <c r="CH212" s="15"/>
      <c r="CI212" s="15"/>
      <c r="CJ212" s="15"/>
      <c r="CK212" s="15"/>
      <c r="CL212" s="15"/>
      <c r="CM212" s="15"/>
      <c r="CN212" s="15"/>
      <c r="CO212" s="15"/>
      <c r="CP212" s="15"/>
      <c r="CQ212" s="15"/>
      <c r="CR212" s="15"/>
      <c r="CS212" s="15"/>
    </row>
    <row r="213" spans="1:97">
      <c r="A213" s="15"/>
      <c r="B213" s="15"/>
      <c r="C213" s="15"/>
      <c r="D213" s="15"/>
      <c r="E213" s="15"/>
      <c r="F213" s="15"/>
      <c r="G213" s="15"/>
      <c r="H213" s="15"/>
      <c r="I213" s="15"/>
      <c r="J213" s="15"/>
      <c r="K213" s="15"/>
      <c r="L213" s="15"/>
      <c r="M213" s="15"/>
      <c r="N213" s="15"/>
      <c r="O213" s="15"/>
      <c r="P213" s="15"/>
      <c r="Q213" s="15"/>
      <c r="R213" s="15"/>
      <c r="S213" s="15"/>
      <c r="T213" s="15"/>
      <c r="U213" s="15"/>
      <c r="V213" s="15"/>
      <c r="W213" s="15"/>
      <c r="X213" s="15"/>
      <c r="Y213" s="15"/>
      <c r="Z213" s="15"/>
      <c r="AA213" s="15"/>
      <c r="AB213" s="15"/>
      <c r="AC213" s="15"/>
      <c r="AD213" s="15"/>
      <c r="AE213" s="15"/>
      <c r="AF213" s="15"/>
      <c r="AG213" s="15"/>
      <c r="AH213" s="15"/>
      <c r="AI213" s="15"/>
      <c r="AJ213" s="15"/>
      <c r="AK213" s="15"/>
      <c r="AL213" s="15"/>
      <c r="AM213" s="15"/>
      <c r="AN213" s="15"/>
      <c r="AO213" s="15"/>
      <c r="AP213" s="15"/>
      <c r="AQ213" s="15"/>
      <c r="AR213" s="15"/>
      <c r="AS213" s="15"/>
      <c r="AT213" s="15"/>
      <c r="AU213" s="15"/>
      <c r="AV213" s="15"/>
      <c r="AW213" s="15"/>
      <c r="AX213" s="15"/>
      <c r="AY213" s="15"/>
      <c r="AZ213" s="15"/>
      <c r="BA213" s="15"/>
      <c r="BB213" s="15"/>
      <c r="BC213" s="15"/>
      <c r="BD213" s="15"/>
      <c r="BE213" s="15"/>
      <c r="BF213" s="15"/>
      <c r="BG213" s="15"/>
      <c r="BH213" s="15"/>
      <c r="BI213" s="15"/>
      <c r="BJ213" s="15"/>
      <c r="BK213" s="15"/>
      <c r="BL213" s="15"/>
      <c r="BM213" s="15"/>
      <c r="BN213" s="15"/>
      <c r="BO213" s="15"/>
      <c r="BP213" s="15"/>
      <c r="BQ213" s="15"/>
      <c r="BR213" s="15"/>
      <c r="BS213" s="15"/>
      <c r="BT213" s="15"/>
      <c r="BU213" s="15"/>
      <c r="BV213" s="15"/>
      <c r="BW213" s="15"/>
      <c r="BX213" s="15"/>
      <c r="BY213" s="15"/>
      <c r="BZ213" s="15"/>
      <c r="CA213" s="15"/>
      <c r="CB213" s="15"/>
      <c r="CC213" s="15"/>
      <c r="CD213" s="15"/>
      <c r="CE213" s="15"/>
      <c r="CF213" s="15"/>
      <c r="CG213" s="15"/>
      <c r="CH213" s="15"/>
      <c r="CI213" s="15"/>
      <c r="CJ213" s="15"/>
      <c r="CK213" s="15"/>
      <c r="CL213" s="15"/>
      <c r="CM213" s="15"/>
      <c r="CN213" s="15"/>
      <c r="CO213" s="15"/>
      <c r="CP213" s="15"/>
      <c r="CQ213" s="15"/>
      <c r="CR213" s="15"/>
      <c r="CS213" s="15"/>
    </row>
    <row r="214" spans="1:97">
      <c r="A214" s="15"/>
      <c r="B214" s="15"/>
      <c r="C214" s="15"/>
      <c r="D214" s="15"/>
      <c r="E214" s="15"/>
      <c r="F214" s="15"/>
      <c r="G214" s="15"/>
      <c r="H214" s="15"/>
      <c r="I214" s="15"/>
      <c r="J214" s="15"/>
      <c r="K214" s="15"/>
      <c r="L214" s="15"/>
      <c r="M214" s="15"/>
      <c r="N214" s="15"/>
      <c r="O214" s="15"/>
      <c r="P214" s="15"/>
      <c r="Q214" s="15"/>
      <c r="R214" s="15"/>
      <c r="S214" s="15"/>
      <c r="T214" s="15"/>
      <c r="U214" s="15"/>
      <c r="V214" s="15"/>
      <c r="W214" s="15"/>
      <c r="X214" s="15"/>
      <c r="Y214" s="15"/>
      <c r="Z214" s="15"/>
      <c r="AA214" s="15"/>
      <c r="AB214" s="15"/>
      <c r="AC214" s="15"/>
      <c r="AD214" s="15"/>
      <c r="AE214" s="15"/>
      <c r="AF214" s="15"/>
      <c r="AG214" s="15"/>
      <c r="AH214" s="15"/>
      <c r="AI214" s="15"/>
      <c r="AJ214" s="15"/>
      <c r="AK214" s="15"/>
      <c r="AL214" s="15"/>
      <c r="AM214" s="15"/>
      <c r="AN214" s="15"/>
      <c r="AO214" s="15"/>
      <c r="AP214" s="15"/>
      <c r="AQ214" s="15"/>
      <c r="AR214" s="15"/>
      <c r="AS214" s="15"/>
      <c r="AT214" s="15"/>
      <c r="AU214" s="15"/>
      <c r="AV214" s="15"/>
      <c r="AW214" s="15"/>
      <c r="AX214" s="15"/>
      <c r="AY214" s="15"/>
      <c r="AZ214" s="15"/>
      <c r="BA214" s="15"/>
      <c r="BB214" s="15"/>
      <c r="BC214" s="15"/>
      <c r="BD214" s="15"/>
      <c r="BE214" s="15"/>
      <c r="BF214" s="15"/>
      <c r="BG214" s="15"/>
      <c r="BH214" s="15"/>
      <c r="BI214" s="15"/>
      <c r="BJ214" s="15"/>
      <c r="BK214" s="15"/>
      <c r="BL214" s="15"/>
      <c r="BM214" s="15"/>
      <c r="BN214" s="15"/>
      <c r="BO214" s="15"/>
      <c r="BP214" s="15"/>
      <c r="BQ214" s="15"/>
      <c r="BR214" s="15"/>
      <c r="BS214" s="15"/>
      <c r="BT214" s="15"/>
      <c r="BU214" s="15"/>
      <c r="BV214" s="15"/>
      <c r="BW214" s="15"/>
      <c r="BX214" s="15"/>
      <c r="BY214" s="15"/>
      <c r="BZ214" s="15"/>
      <c r="CA214" s="15"/>
      <c r="CB214" s="15"/>
      <c r="CC214" s="15"/>
      <c r="CD214" s="15"/>
      <c r="CE214" s="15"/>
      <c r="CF214" s="15"/>
      <c r="CG214" s="15"/>
      <c r="CH214" s="15"/>
      <c r="CI214" s="15"/>
      <c r="CJ214" s="15"/>
      <c r="CK214" s="15"/>
      <c r="CL214" s="15"/>
      <c r="CM214" s="15"/>
      <c r="CN214" s="15"/>
      <c r="CO214" s="15"/>
      <c r="CP214" s="15"/>
      <c r="CQ214" s="15"/>
      <c r="CR214" s="15"/>
      <c r="CS214" s="15"/>
    </row>
    <row r="215" spans="1:97">
      <c r="A215" s="15"/>
      <c r="B215" s="15"/>
      <c r="C215" s="15"/>
      <c r="D215" s="15"/>
      <c r="E215" s="15"/>
      <c r="F215" s="15"/>
      <c r="G215" s="15"/>
      <c r="H215" s="15"/>
      <c r="I215" s="15"/>
      <c r="J215" s="15"/>
      <c r="K215" s="15"/>
      <c r="L215" s="15"/>
      <c r="M215" s="15"/>
      <c r="N215" s="15"/>
      <c r="O215" s="15"/>
      <c r="P215" s="15"/>
      <c r="Q215" s="15"/>
      <c r="R215" s="15"/>
      <c r="S215" s="15"/>
      <c r="T215" s="15"/>
      <c r="U215" s="15"/>
      <c r="V215" s="15"/>
      <c r="W215" s="15"/>
      <c r="X215" s="15"/>
      <c r="Y215" s="15"/>
      <c r="Z215" s="15"/>
      <c r="AA215" s="15"/>
      <c r="AB215" s="15"/>
      <c r="AC215" s="15"/>
      <c r="AD215" s="15"/>
      <c r="AE215" s="15"/>
      <c r="AF215" s="15"/>
      <c r="AG215" s="15"/>
      <c r="AH215" s="15"/>
      <c r="AI215" s="15"/>
      <c r="AJ215" s="15"/>
      <c r="AK215" s="15"/>
      <c r="AL215" s="15"/>
      <c r="AM215" s="15"/>
      <c r="AN215" s="15"/>
      <c r="AO215" s="15"/>
      <c r="AP215" s="15"/>
      <c r="AQ215" s="15"/>
      <c r="AR215" s="15"/>
      <c r="AS215" s="15"/>
      <c r="AT215" s="15"/>
      <c r="AU215" s="15"/>
      <c r="AV215" s="15"/>
      <c r="AW215" s="15"/>
      <c r="AX215" s="15"/>
      <c r="AY215" s="15"/>
      <c r="AZ215" s="15"/>
      <c r="BA215" s="15"/>
      <c r="BB215" s="15"/>
      <c r="BC215" s="15"/>
      <c r="BD215" s="15"/>
      <c r="BE215" s="15"/>
      <c r="BF215" s="15"/>
      <c r="BG215" s="15"/>
      <c r="BH215" s="15"/>
      <c r="BI215" s="15"/>
      <c r="BJ215" s="15"/>
      <c r="BK215" s="15"/>
      <c r="BL215" s="15"/>
      <c r="BM215" s="15"/>
      <c r="BN215" s="15"/>
      <c r="BO215" s="15"/>
      <c r="BP215" s="15"/>
      <c r="BQ215" s="15"/>
      <c r="BR215" s="15"/>
      <c r="BS215" s="15"/>
      <c r="BT215" s="15"/>
      <c r="BU215" s="15"/>
      <c r="BV215" s="15"/>
      <c r="BW215" s="15"/>
      <c r="BX215" s="15"/>
      <c r="BY215" s="15"/>
      <c r="BZ215" s="15"/>
      <c r="CA215" s="15"/>
      <c r="CB215" s="15"/>
      <c r="CC215" s="15"/>
      <c r="CD215" s="15"/>
      <c r="CE215" s="15"/>
      <c r="CF215" s="15"/>
      <c r="CG215" s="15"/>
      <c r="CH215" s="15"/>
      <c r="CI215" s="15"/>
      <c r="CJ215" s="15"/>
      <c r="CK215" s="15"/>
      <c r="CL215" s="15"/>
      <c r="CM215" s="15"/>
      <c r="CN215" s="15"/>
      <c r="CO215" s="15"/>
      <c r="CP215" s="15"/>
      <c r="CQ215" s="15"/>
      <c r="CR215" s="15"/>
      <c r="CS215" s="15"/>
    </row>
    <row r="216" spans="1:97">
      <c r="A216" s="15"/>
      <c r="B216" s="15"/>
      <c r="C216" s="15"/>
      <c r="D216" s="15"/>
      <c r="E216" s="15"/>
      <c r="F216" s="15"/>
      <c r="G216" s="15"/>
      <c r="H216" s="15"/>
      <c r="I216" s="15"/>
      <c r="J216" s="15"/>
      <c r="K216" s="15"/>
      <c r="L216" s="15"/>
      <c r="M216" s="15"/>
      <c r="N216" s="15"/>
      <c r="O216" s="15"/>
      <c r="P216" s="15"/>
      <c r="Q216" s="15"/>
      <c r="R216" s="15"/>
      <c r="S216" s="15"/>
      <c r="T216" s="15"/>
      <c r="U216" s="15"/>
      <c r="V216" s="15"/>
      <c r="W216" s="15"/>
      <c r="X216" s="15"/>
      <c r="Y216" s="15"/>
      <c r="Z216" s="15"/>
      <c r="AA216" s="15"/>
      <c r="AB216" s="15"/>
      <c r="AC216" s="15"/>
      <c r="AD216" s="15"/>
      <c r="AE216" s="15"/>
      <c r="AF216" s="15"/>
      <c r="AG216" s="15"/>
      <c r="AH216" s="15"/>
      <c r="AI216" s="15"/>
      <c r="AJ216" s="15"/>
      <c r="AK216" s="15"/>
      <c r="AL216" s="15"/>
      <c r="AM216" s="15"/>
      <c r="AN216" s="15"/>
      <c r="AO216" s="15"/>
      <c r="AP216" s="15"/>
      <c r="AQ216" s="15"/>
      <c r="AR216" s="15"/>
      <c r="AS216" s="15"/>
      <c r="AT216" s="15"/>
      <c r="AU216" s="15"/>
      <c r="AV216" s="15"/>
      <c r="AW216" s="15"/>
      <c r="AX216" s="15"/>
      <c r="AY216" s="15"/>
      <c r="AZ216" s="15"/>
      <c r="BA216" s="15"/>
      <c r="BB216" s="15"/>
      <c r="BC216" s="15"/>
      <c r="BD216" s="15"/>
      <c r="BE216" s="15"/>
      <c r="BF216" s="15"/>
      <c r="BG216" s="15"/>
      <c r="BH216" s="15"/>
      <c r="BI216" s="15"/>
      <c r="BJ216" s="15"/>
      <c r="BK216" s="15"/>
      <c r="BL216" s="15"/>
      <c r="BM216" s="15"/>
      <c r="BN216" s="15"/>
      <c r="BO216" s="15"/>
      <c r="BP216" s="15"/>
      <c r="BQ216" s="15"/>
      <c r="BR216" s="15"/>
      <c r="BS216" s="15"/>
      <c r="BT216" s="15"/>
      <c r="BU216" s="15"/>
      <c r="BV216" s="15"/>
      <c r="BW216" s="15"/>
      <c r="BX216" s="15"/>
      <c r="BY216" s="15"/>
      <c r="BZ216" s="15"/>
      <c r="CA216" s="15"/>
      <c r="CB216" s="15"/>
      <c r="CC216" s="15"/>
      <c r="CD216" s="15"/>
      <c r="CE216" s="15"/>
      <c r="CF216" s="15"/>
      <c r="CG216" s="15"/>
      <c r="CH216" s="15"/>
      <c r="CI216" s="15"/>
      <c r="CJ216" s="15"/>
      <c r="CK216" s="15"/>
      <c r="CL216" s="15"/>
      <c r="CM216" s="15"/>
      <c r="CN216" s="15"/>
      <c r="CO216" s="15"/>
      <c r="CP216" s="15"/>
      <c r="CQ216" s="15"/>
      <c r="CR216" s="15"/>
      <c r="CS216" s="15"/>
    </row>
    <row r="217" spans="1:97">
      <c r="B217" s="15"/>
      <c r="C217" s="15"/>
      <c r="D217" s="15"/>
      <c r="E217" s="15"/>
      <c r="F217" s="15"/>
      <c r="G217" s="15"/>
      <c r="H217" s="15"/>
      <c r="I217" s="15"/>
      <c r="J217" s="15"/>
      <c r="K217" s="15"/>
      <c r="L217" s="15"/>
      <c r="M217" s="15"/>
      <c r="N217" s="15"/>
      <c r="O217" s="15"/>
      <c r="P217" s="15"/>
      <c r="Q217" s="15"/>
      <c r="R217" s="15"/>
      <c r="S217" s="15"/>
      <c r="T217" s="15"/>
      <c r="U217" s="15"/>
      <c r="V217" s="15"/>
      <c r="W217" s="15"/>
      <c r="X217" s="15"/>
      <c r="Y217" s="15"/>
      <c r="Z217" s="15"/>
      <c r="AA217" s="15"/>
      <c r="AB217" s="15"/>
      <c r="AC217" s="15"/>
      <c r="AD217" s="15"/>
      <c r="AE217" s="15"/>
      <c r="AF217" s="15"/>
      <c r="AG217" s="15"/>
      <c r="AH217" s="15"/>
      <c r="AI217" s="15"/>
      <c r="AJ217" s="15"/>
      <c r="AK217" s="15"/>
      <c r="AL217" s="15"/>
      <c r="AM217" s="15"/>
      <c r="AN217" s="15"/>
      <c r="AO217" s="15"/>
      <c r="AP217" s="15"/>
      <c r="AQ217" s="15"/>
      <c r="AR217" s="15"/>
      <c r="AS217" s="15"/>
      <c r="AT217" s="15"/>
      <c r="AU217" s="15"/>
      <c r="AV217" s="15"/>
      <c r="AW217" s="15"/>
      <c r="AX217" s="15"/>
      <c r="AY217" s="15"/>
      <c r="AZ217" s="15"/>
      <c r="BA217" s="15"/>
      <c r="BB217" s="15"/>
      <c r="BC217" s="15"/>
      <c r="BD217" s="15"/>
      <c r="BE217" s="15"/>
      <c r="BF217" s="15"/>
      <c r="BG217" s="15"/>
      <c r="BH217" s="15"/>
      <c r="BI217" s="15"/>
      <c r="BJ217" s="15"/>
      <c r="BK217" s="15"/>
      <c r="BL217" s="15"/>
      <c r="BM217" s="15"/>
      <c r="BN217" s="15"/>
      <c r="BO217" s="15"/>
      <c r="BP217" s="15"/>
      <c r="BQ217" s="15"/>
      <c r="BR217" s="15"/>
      <c r="BS217" s="15"/>
      <c r="BT217" s="15"/>
      <c r="BU217" s="15"/>
      <c r="BV217" s="15"/>
      <c r="BW217" s="15"/>
      <c r="BX217" s="15"/>
      <c r="BY217" s="15"/>
      <c r="BZ217" s="15"/>
      <c r="CA217" s="15"/>
      <c r="CB217" s="15"/>
      <c r="CC217" s="15"/>
      <c r="CD217" s="15"/>
      <c r="CE217" s="15"/>
      <c r="CF217" s="15"/>
      <c r="CG217" s="15"/>
      <c r="CH217" s="15"/>
      <c r="CI217" s="15"/>
      <c r="CJ217" s="15"/>
      <c r="CK217" s="15"/>
      <c r="CL217" s="15"/>
      <c r="CM217" s="15"/>
      <c r="CN217" s="15"/>
      <c r="CO217" s="15"/>
      <c r="CP217" s="15"/>
      <c r="CQ217" s="15"/>
      <c r="CR217" s="15"/>
      <c r="CS217" s="15"/>
    </row>
    <row r="218" spans="1:97">
      <c r="B218" s="15"/>
      <c r="C218" s="15"/>
      <c r="D218" s="15"/>
      <c r="E218" s="15"/>
      <c r="F218" s="15"/>
      <c r="G218" s="15"/>
      <c r="H218" s="15"/>
      <c r="I218" s="15"/>
      <c r="J218" s="15"/>
      <c r="K218" s="15"/>
      <c r="L218" s="15"/>
      <c r="M218" s="15"/>
      <c r="N218" s="15"/>
      <c r="O218" s="15"/>
      <c r="P218" s="15"/>
      <c r="Q218" s="15"/>
      <c r="R218" s="15"/>
      <c r="S218" s="15"/>
      <c r="T218" s="15"/>
      <c r="U218" s="15"/>
      <c r="V218" s="15"/>
      <c r="W218" s="15"/>
      <c r="X218" s="15"/>
      <c r="Y218" s="15"/>
      <c r="Z218" s="15"/>
      <c r="AA218" s="15"/>
      <c r="AB218" s="15"/>
      <c r="AC218" s="15"/>
      <c r="AD218" s="15"/>
      <c r="AE218" s="15"/>
      <c r="AF218" s="15"/>
      <c r="AG218" s="15"/>
      <c r="AH218" s="15"/>
      <c r="AI218" s="15"/>
      <c r="AJ218" s="15"/>
      <c r="AK218" s="15"/>
      <c r="AL218" s="15"/>
      <c r="AM218" s="15"/>
      <c r="AN218" s="15"/>
      <c r="AO218" s="15"/>
      <c r="AP218" s="15"/>
      <c r="AQ218" s="15"/>
      <c r="AR218" s="15"/>
      <c r="AS218" s="15"/>
      <c r="AT218" s="15"/>
      <c r="AU218" s="15"/>
      <c r="AV218" s="15"/>
      <c r="AW218" s="15"/>
      <c r="AX218" s="15"/>
      <c r="AY218" s="15"/>
      <c r="AZ218" s="15"/>
      <c r="BA218" s="15"/>
      <c r="BB218" s="15"/>
      <c r="BC218" s="15"/>
      <c r="BD218" s="15"/>
      <c r="BE218" s="15"/>
      <c r="BF218" s="15"/>
      <c r="BG218" s="15"/>
      <c r="BH218" s="15"/>
      <c r="BI218" s="15"/>
      <c r="BJ218" s="15"/>
      <c r="BK218" s="15"/>
      <c r="BL218" s="15"/>
      <c r="BM218" s="15"/>
      <c r="BN218" s="15"/>
      <c r="BO218" s="15"/>
      <c r="BP218" s="15"/>
      <c r="BQ218" s="15"/>
      <c r="BR218" s="15"/>
      <c r="BS218" s="15"/>
      <c r="BT218" s="15"/>
      <c r="BU218" s="15"/>
      <c r="BV218" s="15"/>
      <c r="BW218" s="15"/>
      <c r="BX218" s="15"/>
      <c r="BY218" s="15"/>
      <c r="BZ218" s="15"/>
      <c r="CA218" s="15"/>
      <c r="CB218" s="15"/>
      <c r="CC218" s="15"/>
      <c r="CD218" s="15"/>
      <c r="CE218" s="15"/>
      <c r="CF218" s="15"/>
      <c r="CG218" s="15"/>
      <c r="CH218" s="15"/>
      <c r="CI218" s="15"/>
      <c r="CJ218" s="15"/>
      <c r="CK218" s="15"/>
      <c r="CL218" s="15"/>
      <c r="CM218" s="15"/>
      <c r="CN218" s="15"/>
      <c r="CO218" s="15"/>
      <c r="CP218" s="15"/>
      <c r="CQ218" s="15"/>
      <c r="CR218" s="15"/>
      <c r="CS218" s="15"/>
    </row>
    <row r="219" spans="1:97">
      <c r="B219" s="15"/>
      <c r="C219" s="15"/>
      <c r="D219" s="15"/>
      <c r="E219" s="15"/>
      <c r="F219" s="15"/>
    </row>
  </sheetData>
  <phoneticPr fontId="3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161"/>
  <sheetViews>
    <sheetView zoomScale="80" zoomScaleNormal="80" zoomScalePageLayoutView="80" workbookViewId="0">
      <selection activeCell="H3" sqref="H3:K5"/>
    </sheetView>
  </sheetViews>
  <sheetFormatPr baseColWidth="10" defaultColWidth="10.83203125" defaultRowHeight="14" x14ac:dyDescent="0"/>
  <cols>
    <col min="1" max="1" width="29.6640625" style="26" customWidth="1"/>
    <col min="2" max="16384" width="10.83203125" style="26"/>
  </cols>
  <sheetData>
    <row r="1" spans="1:11">
      <c r="A1" s="24" t="s">
        <v>1411</v>
      </c>
      <c r="B1" s="25" t="s">
        <v>1412</v>
      </c>
      <c r="C1" s="24"/>
      <c r="D1" s="24"/>
      <c r="E1" s="24"/>
      <c r="F1" s="24"/>
    </row>
    <row r="2" spans="1:11" ht="15" thickBot="1">
      <c r="A2" s="24" t="s">
        <v>1413</v>
      </c>
      <c r="B2" s="27">
        <v>40984</v>
      </c>
      <c r="C2" s="24"/>
      <c r="D2" s="24"/>
      <c r="E2" s="24"/>
      <c r="F2" s="24"/>
    </row>
    <row r="3" spans="1:11" ht="15" thickBot="1">
      <c r="A3" s="28" t="s">
        <v>1749</v>
      </c>
      <c r="B3" s="28" t="s">
        <v>1750</v>
      </c>
      <c r="C3" s="28" t="s">
        <v>1751</v>
      </c>
      <c r="D3" s="28" t="s">
        <v>1752</v>
      </c>
      <c r="E3" s="28" t="s">
        <v>1753</v>
      </c>
      <c r="F3" s="28" t="s">
        <v>1754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1" ht="15" thickBot="1">
      <c r="A4" s="29" t="s">
        <v>1414</v>
      </c>
      <c r="H4" s="66"/>
      <c r="I4" s="66"/>
      <c r="J4" s="66"/>
      <c r="K4" s="66"/>
    </row>
    <row r="5" spans="1:11">
      <c r="A5" s="26" t="s">
        <v>1328</v>
      </c>
      <c r="B5" s="26">
        <v>310</v>
      </c>
      <c r="C5" s="26">
        <v>0</v>
      </c>
      <c r="D5" s="26">
        <v>1</v>
      </c>
      <c r="E5" s="26">
        <v>0</v>
      </c>
      <c r="F5" s="26">
        <v>50</v>
      </c>
      <c r="H5" s="66">
        <f t="shared" ref="H5" si="0">C5/B5*500</f>
        <v>0</v>
      </c>
      <c r="I5" s="66">
        <f t="shared" ref="I5" si="1">D5/B5*500</f>
        <v>1.6129032258064515</v>
      </c>
      <c r="J5" s="66">
        <f t="shared" ref="J5" si="2">F5/B5*500</f>
        <v>80.645161290322577</v>
      </c>
      <c r="K5" s="66">
        <f t="shared" ref="K5" si="3">(E5*9)/B5*100</f>
        <v>0</v>
      </c>
    </row>
    <row r="6" spans="1:11">
      <c r="A6" s="26" t="s">
        <v>1329</v>
      </c>
      <c r="B6" s="26">
        <v>250</v>
      </c>
      <c r="C6" s="26">
        <v>0</v>
      </c>
      <c r="D6" s="26">
        <v>1</v>
      </c>
      <c r="E6" s="26">
        <v>0</v>
      </c>
      <c r="F6" s="26">
        <v>40</v>
      </c>
      <c r="H6" s="66">
        <f t="shared" ref="H6:H69" si="4">C6/B6*500</f>
        <v>0</v>
      </c>
      <c r="I6" s="66">
        <f t="shared" ref="I6:I69" si="5">D6/B6*500</f>
        <v>2</v>
      </c>
      <c r="J6" s="66">
        <f t="shared" ref="J6:J69" si="6">F6/B6*500</f>
        <v>80</v>
      </c>
      <c r="K6" s="66">
        <f t="shared" ref="K6:K69" si="7">(E6*9)/B6*100</f>
        <v>0</v>
      </c>
    </row>
    <row r="7" spans="1:11">
      <c r="A7" s="26" t="s">
        <v>1330</v>
      </c>
      <c r="B7" s="26">
        <v>180</v>
      </c>
      <c r="C7" s="26">
        <v>0</v>
      </c>
      <c r="D7" s="26">
        <v>0</v>
      </c>
      <c r="E7" s="26">
        <v>0</v>
      </c>
      <c r="F7" s="26">
        <v>105</v>
      </c>
      <c r="H7" s="66">
        <f t="shared" si="4"/>
        <v>0</v>
      </c>
      <c r="I7" s="66">
        <f t="shared" si="5"/>
        <v>0</v>
      </c>
      <c r="J7" s="66">
        <f t="shared" si="6"/>
        <v>291.66666666666669</v>
      </c>
      <c r="K7" s="66">
        <f t="shared" si="7"/>
        <v>0</v>
      </c>
    </row>
    <row r="8" spans="1:11">
      <c r="A8" s="26" t="s">
        <v>1331</v>
      </c>
      <c r="B8" s="26">
        <v>270</v>
      </c>
      <c r="C8" s="26">
        <v>0</v>
      </c>
      <c r="D8" s="26">
        <v>0</v>
      </c>
      <c r="E8" s="26">
        <v>0</v>
      </c>
      <c r="F8" s="26">
        <v>160</v>
      </c>
      <c r="H8" s="66">
        <f t="shared" si="4"/>
        <v>0</v>
      </c>
      <c r="I8" s="66">
        <f t="shared" si="5"/>
        <v>0</v>
      </c>
      <c r="J8" s="66">
        <f t="shared" si="6"/>
        <v>296.2962962962963</v>
      </c>
      <c r="K8" s="66">
        <f t="shared" si="7"/>
        <v>0</v>
      </c>
    </row>
    <row r="9" spans="1:11">
      <c r="A9" s="26" t="s">
        <v>1332</v>
      </c>
      <c r="B9" s="26">
        <v>150</v>
      </c>
      <c r="C9" s="26">
        <v>0</v>
      </c>
      <c r="D9" s="26">
        <v>0</v>
      </c>
      <c r="E9" s="26">
        <v>0</v>
      </c>
      <c r="F9" s="26">
        <v>80</v>
      </c>
      <c r="H9" s="66">
        <f t="shared" si="4"/>
        <v>0</v>
      </c>
      <c r="I9" s="66">
        <f t="shared" si="5"/>
        <v>0</v>
      </c>
      <c r="J9" s="66">
        <f t="shared" si="6"/>
        <v>266.66666666666669</v>
      </c>
      <c r="K9" s="66">
        <f t="shared" si="7"/>
        <v>0</v>
      </c>
    </row>
    <row r="10" spans="1:11">
      <c r="A10" s="26" t="s">
        <v>1333</v>
      </c>
      <c r="B10" s="26">
        <v>230</v>
      </c>
      <c r="C10" s="26">
        <v>0</v>
      </c>
      <c r="D10" s="26">
        <v>0</v>
      </c>
      <c r="E10" s="26">
        <v>0</v>
      </c>
      <c r="F10" s="26">
        <v>125</v>
      </c>
      <c r="H10" s="66">
        <f t="shared" si="4"/>
        <v>0</v>
      </c>
      <c r="I10" s="66">
        <f t="shared" si="5"/>
        <v>0</v>
      </c>
      <c r="J10" s="66">
        <f t="shared" si="6"/>
        <v>271.73913043478257</v>
      </c>
      <c r="K10" s="66">
        <f t="shared" si="7"/>
        <v>0</v>
      </c>
    </row>
    <row r="11" spans="1:11">
      <c r="A11" s="26" t="s">
        <v>1334</v>
      </c>
      <c r="B11" s="26">
        <v>300</v>
      </c>
      <c r="C11" s="26">
        <v>0</v>
      </c>
      <c r="D11" s="26">
        <v>0</v>
      </c>
      <c r="E11" s="26">
        <v>0</v>
      </c>
      <c r="F11" s="26">
        <v>15</v>
      </c>
      <c r="H11" s="66">
        <f t="shared" si="4"/>
        <v>0</v>
      </c>
      <c r="I11" s="66">
        <f t="shared" si="5"/>
        <v>0</v>
      </c>
      <c r="J11" s="66">
        <f t="shared" si="6"/>
        <v>25</v>
      </c>
      <c r="K11" s="66">
        <f t="shared" si="7"/>
        <v>0</v>
      </c>
    </row>
    <row r="12" spans="1:11">
      <c r="A12" s="26" t="s">
        <v>1335</v>
      </c>
      <c r="B12" s="26">
        <v>250</v>
      </c>
      <c r="C12" s="26">
        <v>0</v>
      </c>
      <c r="D12" s="26">
        <v>0</v>
      </c>
      <c r="E12" s="26">
        <v>0</v>
      </c>
      <c r="F12" s="26">
        <v>10</v>
      </c>
      <c r="H12" s="66">
        <f t="shared" si="4"/>
        <v>0</v>
      </c>
      <c r="I12" s="66">
        <f t="shared" si="5"/>
        <v>0</v>
      </c>
      <c r="J12" s="66">
        <f t="shared" si="6"/>
        <v>20</v>
      </c>
      <c r="K12" s="66">
        <f t="shared" si="7"/>
        <v>0</v>
      </c>
    </row>
    <row r="13" spans="1:11">
      <c r="A13" s="26" t="s">
        <v>1336</v>
      </c>
      <c r="B13" s="26">
        <v>280</v>
      </c>
      <c r="C13" s="26">
        <v>0</v>
      </c>
      <c r="D13" s="26">
        <v>0</v>
      </c>
      <c r="E13" s="26">
        <v>0</v>
      </c>
      <c r="F13" s="26">
        <v>65</v>
      </c>
      <c r="H13" s="66">
        <f t="shared" si="4"/>
        <v>0</v>
      </c>
      <c r="I13" s="66">
        <f t="shared" si="5"/>
        <v>0</v>
      </c>
      <c r="J13" s="66">
        <f t="shared" si="6"/>
        <v>116.07142857142857</v>
      </c>
      <c r="K13" s="66">
        <f t="shared" si="7"/>
        <v>0</v>
      </c>
    </row>
    <row r="14" spans="1:11">
      <c r="A14" s="26" t="s">
        <v>1337</v>
      </c>
      <c r="B14" s="26">
        <v>230</v>
      </c>
      <c r="C14" s="26">
        <v>0</v>
      </c>
      <c r="D14" s="26">
        <v>0</v>
      </c>
      <c r="E14" s="26">
        <v>0</v>
      </c>
      <c r="F14" s="26">
        <v>55</v>
      </c>
      <c r="H14" s="66">
        <f t="shared" si="4"/>
        <v>0</v>
      </c>
      <c r="I14" s="66">
        <f t="shared" si="5"/>
        <v>0</v>
      </c>
      <c r="J14" s="66">
        <f t="shared" si="6"/>
        <v>119.56521739130436</v>
      </c>
      <c r="K14" s="66">
        <f t="shared" si="7"/>
        <v>0</v>
      </c>
    </row>
    <row r="15" spans="1:11">
      <c r="A15" s="26" t="s">
        <v>1338</v>
      </c>
      <c r="B15" s="26">
        <v>0</v>
      </c>
      <c r="C15" s="26">
        <v>0</v>
      </c>
      <c r="D15" s="26">
        <v>0</v>
      </c>
      <c r="E15" s="26">
        <v>0</v>
      </c>
      <c r="F15" s="26">
        <v>50</v>
      </c>
      <c r="H15" s="66" t="e">
        <f t="shared" si="4"/>
        <v>#DIV/0!</v>
      </c>
      <c r="I15" s="66" t="e">
        <f t="shared" si="5"/>
        <v>#DIV/0!</v>
      </c>
      <c r="J15" s="66" t="e">
        <f t="shared" si="6"/>
        <v>#DIV/0!</v>
      </c>
      <c r="K15" s="66" t="e">
        <f t="shared" si="7"/>
        <v>#DIV/0!</v>
      </c>
    </row>
    <row r="16" spans="1:11">
      <c r="A16" s="26" t="s">
        <v>1339</v>
      </c>
      <c r="B16" s="26">
        <v>0</v>
      </c>
      <c r="C16" s="26">
        <v>0</v>
      </c>
      <c r="D16" s="26">
        <v>0</v>
      </c>
      <c r="E16" s="26">
        <v>0</v>
      </c>
      <c r="F16" s="26">
        <v>65</v>
      </c>
      <c r="H16" s="66" t="e">
        <f t="shared" si="4"/>
        <v>#DIV/0!</v>
      </c>
      <c r="I16" s="66" t="e">
        <f t="shared" si="5"/>
        <v>#DIV/0!</v>
      </c>
      <c r="J16" s="66" t="e">
        <f t="shared" si="6"/>
        <v>#DIV/0!</v>
      </c>
      <c r="K16" s="66" t="e">
        <f t="shared" si="7"/>
        <v>#DIV/0!</v>
      </c>
    </row>
    <row r="17" spans="1:11">
      <c r="A17" s="26" t="s">
        <v>1340</v>
      </c>
      <c r="B17" s="26">
        <v>0</v>
      </c>
      <c r="C17" s="26">
        <v>0</v>
      </c>
      <c r="D17" s="26">
        <v>0</v>
      </c>
      <c r="E17" s="26">
        <v>0</v>
      </c>
      <c r="F17" s="26">
        <v>95</v>
      </c>
      <c r="H17" s="66" t="e">
        <f t="shared" si="4"/>
        <v>#DIV/0!</v>
      </c>
      <c r="I17" s="66" t="e">
        <f t="shared" si="5"/>
        <v>#DIV/0!</v>
      </c>
      <c r="J17" s="66" t="e">
        <f t="shared" si="6"/>
        <v>#DIV/0!</v>
      </c>
      <c r="K17" s="66" t="e">
        <f t="shared" si="7"/>
        <v>#DIV/0!</v>
      </c>
    </row>
    <row r="18" spans="1:11">
      <c r="A18" s="26" t="s">
        <v>1341</v>
      </c>
      <c r="B18" s="26">
        <v>0</v>
      </c>
      <c r="C18" s="26">
        <v>0</v>
      </c>
      <c r="D18" s="26">
        <v>0</v>
      </c>
      <c r="E18" s="26">
        <v>0</v>
      </c>
      <c r="F18" s="26">
        <v>125</v>
      </c>
      <c r="H18" s="66" t="e">
        <f t="shared" si="4"/>
        <v>#DIV/0!</v>
      </c>
      <c r="I18" s="66" t="e">
        <f t="shared" si="5"/>
        <v>#DIV/0!</v>
      </c>
      <c r="J18" s="66" t="e">
        <f t="shared" si="6"/>
        <v>#DIV/0!</v>
      </c>
      <c r="K18" s="66" t="e">
        <f t="shared" si="7"/>
        <v>#DIV/0!</v>
      </c>
    </row>
    <row r="19" spans="1:11">
      <c r="A19" s="26" t="s">
        <v>1342</v>
      </c>
      <c r="B19" s="26">
        <v>200</v>
      </c>
      <c r="C19" s="26">
        <v>0</v>
      </c>
      <c r="D19" s="26">
        <v>0</v>
      </c>
      <c r="E19" s="26">
        <v>0</v>
      </c>
      <c r="F19" s="26">
        <v>70</v>
      </c>
      <c r="H19" s="66">
        <f t="shared" si="4"/>
        <v>0</v>
      </c>
      <c r="I19" s="66">
        <f t="shared" si="5"/>
        <v>0</v>
      </c>
      <c r="J19" s="66">
        <f t="shared" si="6"/>
        <v>175</v>
      </c>
      <c r="K19" s="66">
        <f t="shared" si="7"/>
        <v>0</v>
      </c>
    </row>
    <row r="20" spans="1:11">
      <c r="A20" s="26" t="s">
        <v>1343</v>
      </c>
      <c r="B20" s="26">
        <v>250</v>
      </c>
      <c r="C20" s="26">
        <v>0</v>
      </c>
      <c r="D20" s="26">
        <v>0</v>
      </c>
      <c r="E20" s="26">
        <v>0</v>
      </c>
      <c r="F20" s="26">
        <v>90</v>
      </c>
      <c r="H20" s="66">
        <f t="shared" si="4"/>
        <v>0</v>
      </c>
      <c r="I20" s="66">
        <f t="shared" si="5"/>
        <v>0</v>
      </c>
      <c r="J20" s="66">
        <f t="shared" si="6"/>
        <v>180</v>
      </c>
      <c r="K20" s="66">
        <f t="shared" si="7"/>
        <v>0</v>
      </c>
    </row>
    <row r="21" spans="1:11">
      <c r="A21" s="26" t="s">
        <v>1344</v>
      </c>
      <c r="B21" s="26">
        <v>380</v>
      </c>
      <c r="C21" s="26">
        <v>0</v>
      </c>
      <c r="D21" s="26">
        <v>0</v>
      </c>
      <c r="E21" s="26">
        <v>0</v>
      </c>
      <c r="F21" s="26">
        <v>130</v>
      </c>
      <c r="H21" s="66">
        <f t="shared" si="4"/>
        <v>0</v>
      </c>
      <c r="I21" s="66">
        <f t="shared" si="5"/>
        <v>0</v>
      </c>
      <c r="J21" s="66">
        <f t="shared" si="6"/>
        <v>171.05263157894737</v>
      </c>
      <c r="K21" s="66">
        <f t="shared" si="7"/>
        <v>0</v>
      </c>
    </row>
    <row r="22" spans="1:11">
      <c r="A22" s="26" t="s">
        <v>1345</v>
      </c>
      <c r="B22" s="26">
        <v>500</v>
      </c>
      <c r="C22" s="26">
        <v>0</v>
      </c>
      <c r="D22" s="26">
        <v>0</v>
      </c>
      <c r="E22" s="26">
        <v>0</v>
      </c>
      <c r="F22" s="26">
        <v>180</v>
      </c>
      <c r="H22" s="66">
        <f t="shared" si="4"/>
        <v>0</v>
      </c>
      <c r="I22" s="66">
        <f t="shared" si="5"/>
        <v>0</v>
      </c>
      <c r="J22" s="66">
        <f t="shared" si="6"/>
        <v>180</v>
      </c>
      <c r="K22" s="66">
        <f t="shared" si="7"/>
        <v>0</v>
      </c>
    </row>
    <row r="23" spans="1:11">
      <c r="A23" s="26" t="s">
        <v>1346</v>
      </c>
      <c r="B23" s="26">
        <v>160</v>
      </c>
      <c r="C23" s="26">
        <v>0</v>
      </c>
      <c r="D23" s="26">
        <v>0</v>
      </c>
      <c r="E23" s="26">
        <v>0</v>
      </c>
      <c r="F23" s="26">
        <v>50</v>
      </c>
      <c r="H23" s="66">
        <f t="shared" si="4"/>
        <v>0</v>
      </c>
      <c r="I23" s="66">
        <f t="shared" si="5"/>
        <v>0</v>
      </c>
      <c r="J23" s="66">
        <f t="shared" si="6"/>
        <v>156.25</v>
      </c>
      <c r="K23" s="66">
        <f t="shared" si="7"/>
        <v>0</v>
      </c>
    </row>
    <row r="24" spans="1:11">
      <c r="A24" s="26" t="s">
        <v>1347</v>
      </c>
      <c r="B24" s="26">
        <v>200</v>
      </c>
      <c r="C24" s="26">
        <v>0</v>
      </c>
      <c r="D24" s="26">
        <v>0</v>
      </c>
      <c r="E24" s="26">
        <v>0</v>
      </c>
      <c r="F24" s="26">
        <v>65</v>
      </c>
      <c r="H24" s="66">
        <f t="shared" si="4"/>
        <v>0</v>
      </c>
      <c r="I24" s="66">
        <f t="shared" si="5"/>
        <v>0</v>
      </c>
      <c r="J24" s="66">
        <f t="shared" si="6"/>
        <v>162.5</v>
      </c>
      <c r="K24" s="66">
        <f t="shared" si="7"/>
        <v>0</v>
      </c>
    </row>
    <row r="25" spans="1:11">
      <c r="A25" s="26" t="s">
        <v>1348</v>
      </c>
      <c r="B25" s="26">
        <v>300</v>
      </c>
      <c r="C25" s="26">
        <v>0</v>
      </c>
      <c r="D25" s="26">
        <v>0</v>
      </c>
      <c r="E25" s="26">
        <v>0</v>
      </c>
      <c r="F25" s="26">
        <v>95</v>
      </c>
      <c r="H25" s="66">
        <f t="shared" si="4"/>
        <v>0</v>
      </c>
      <c r="I25" s="66">
        <f t="shared" si="5"/>
        <v>0</v>
      </c>
      <c r="J25" s="66">
        <f t="shared" si="6"/>
        <v>158.33333333333331</v>
      </c>
      <c r="K25" s="66">
        <f t="shared" si="7"/>
        <v>0</v>
      </c>
    </row>
    <row r="26" spans="1:11">
      <c r="A26" s="26" t="s">
        <v>1349</v>
      </c>
      <c r="B26" s="26">
        <v>400</v>
      </c>
      <c r="C26" s="26">
        <v>0</v>
      </c>
      <c r="D26" s="26">
        <v>0</v>
      </c>
      <c r="E26" s="26">
        <v>0</v>
      </c>
      <c r="F26" s="26">
        <v>125</v>
      </c>
      <c r="H26" s="66">
        <f t="shared" si="4"/>
        <v>0</v>
      </c>
      <c r="I26" s="66">
        <f t="shared" si="5"/>
        <v>0</v>
      </c>
      <c r="J26" s="66">
        <f t="shared" si="6"/>
        <v>156.25</v>
      </c>
      <c r="K26" s="66">
        <f t="shared" si="7"/>
        <v>0</v>
      </c>
    </row>
    <row r="27" spans="1:11">
      <c r="A27" s="26" t="s">
        <v>1350</v>
      </c>
      <c r="B27" s="26">
        <v>200</v>
      </c>
      <c r="C27" s="26">
        <v>0</v>
      </c>
      <c r="D27" s="26">
        <v>0</v>
      </c>
      <c r="E27" s="26">
        <v>0</v>
      </c>
      <c r="F27" s="26">
        <v>30</v>
      </c>
      <c r="H27" s="66">
        <f t="shared" si="4"/>
        <v>0</v>
      </c>
      <c r="I27" s="66">
        <f t="shared" si="5"/>
        <v>0</v>
      </c>
      <c r="J27" s="66">
        <f t="shared" si="6"/>
        <v>75</v>
      </c>
      <c r="K27" s="66">
        <f t="shared" si="7"/>
        <v>0</v>
      </c>
    </row>
    <row r="28" spans="1:11">
      <c r="A28" s="26" t="s">
        <v>1351</v>
      </c>
      <c r="B28" s="26">
        <v>250</v>
      </c>
      <c r="C28" s="26">
        <v>0</v>
      </c>
      <c r="D28" s="26">
        <v>0</v>
      </c>
      <c r="E28" s="26">
        <v>0</v>
      </c>
      <c r="F28" s="26">
        <v>40</v>
      </c>
      <c r="H28" s="66">
        <f t="shared" si="4"/>
        <v>0</v>
      </c>
      <c r="I28" s="66">
        <f t="shared" si="5"/>
        <v>0</v>
      </c>
      <c r="J28" s="66">
        <f t="shared" si="6"/>
        <v>80</v>
      </c>
      <c r="K28" s="66">
        <f t="shared" si="7"/>
        <v>0</v>
      </c>
    </row>
    <row r="29" spans="1:11">
      <c r="A29" s="26" t="s">
        <v>1352</v>
      </c>
      <c r="B29" s="26">
        <v>380</v>
      </c>
      <c r="C29" s="26">
        <v>0</v>
      </c>
      <c r="D29" s="26">
        <v>0</v>
      </c>
      <c r="E29" s="26">
        <v>0</v>
      </c>
      <c r="F29" s="26">
        <v>55</v>
      </c>
      <c r="H29" s="66">
        <f t="shared" si="4"/>
        <v>0</v>
      </c>
      <c r="I29" s="66">
        <f t="shared" si="5"/>
        <v>0</v>
      </c>
      <c r="J29" s="66">
        <f t="shared" si="6"/>
        <v>72.368421052631575</v>
      </c>
      <c r="K29" s="66">
        <f t="shared" si="7"/>
        <v>0</v>
      </c>
    </row>
    <row r="30" spans="1:11">
      <c r="A30" s="26" t="s">
        <v>1353</v>
      </c>
      <c r="B30" s="26">
        <v>500</v>
      </c>
      <c r="C30" s="26">
        <v>0</v>
      </c>
      <c r="D30" s="26">
        <v>0</v>
      </c>
      <c r="E30" s="26">
        <v>0</v>
      </c>
      <c r="F30" s="26">
        <v>75</v>
      </c>
      <c r="H30" s="66">
        <f t="shared" si="4"/>
        <v>0</v>
      </c>
      <c r="I30" s="66">
        <f t="shared" si="5"/>
        <v>0</v>
      </c>
      <c r="J30" s="66">
        <f t="shared" si="6"/>
        <v>75</v>
      </c>
      <c r="K30" s="66">
        <f t="shared" si="7"/>
        <v>0</v>
      </c>
    </row>
    <row r="31" spans="1:11">
      <c r="A31" s="26" t="s">
        <v>1354</v>
      </c>
      <c r="B31" s="26">
        <v>220</v>
      </c>
      <c r="C31" s="26">
        <v>0</v>
      </c>
      <c r="D31" s="26">
        <v>0</v>
      </c>
      <c r="E31" s="26">
        <v>0</v>
      </c>
      <c r="F31" s="26">
        <v>70</v>
      </c>
      <c r="H31" s="66">
        <f t="shared" si="4"/>
        <v>0</v>
      </c>
      <c r="I31" s="66">
        <f t="shared" si="5"/>
        <v>0</v>
      </c>
      <c r="J31" s="66">
        <f t="shared" si="6"/>
        <v>159.09090909090909</v>
      </c>
      <c r="K31" s="66">
        <f t="shared" si="7"/>
        <v>0</v>
      </c>
    </row>
    <row r="32" spans="1:11">
      <c r="A32" s="26" t="s">
        <v>1355</v>
      </c>
      <c r="B32" s="26">
        <v>280</v>
      </c>
      <c r="C32" s="26">
        <v>0</v>
      </c>
      <c r="D32" s="26">
        <v>0</v>
      </c>
      <c r="E32" s="26">
        <v>0</v>
      </c>
      <c r="F32" s="26">
        <v>90</v>
      </c>
      <c r="H32" s="66">
        <f t="shared" si="4"/>
        <v>0</v>
      </c>
      <c r="I32" s="66">
        <f t="shared" si="5"/>
        <v>0</v>
      </c>
      <c r="J32" s="66">
        <f t="shared" si="6"/>
        <v>160.71428571428572</v>
      </c>
      <c r="K32" s="66">
        <f t="shared" si="7"/>
        <v>0</v>
      </c>
    </row>
    <row r="33" spans="1:11">
      <c r="A33" s="26" t="s">
        <v>1356</v>
      </c>
      <c r="B33" s="26">
        <v>410</v>
      </c>
      <c r="C33" s="26">
        <v>0</v>
      </c>
      <c r="D33" s="26">
        <v>0</v>
      </c>
      <c r="E33" s="26">
        <v>0</v>
      </c>
      <c r="F33" s="26">
        <v>130</v>
      </c>
      <c r="H33" s="66">
        <f t="shared" si="4"/>
        <v>0</v>
      </c>
      <c r="I33" s="66">
        <f t="shared" si="5"/>
        <v>0</v>
      </c>
      <c r="J33" s="66">
        <f t="shared" si="6"/>
        <v>158.53658536585365</v>
      </c>
      <c r="K33" s="66">
        <f t="shared" si="7"/>
        <v>0</v>
      </c>
    </row>
    <row r="34" spans="1:11">
      <c r="A34" s="26" t="s">
        <v>1357</v>
      </c>
      <c r="B34" s="26">
        <v>550</v>
      </c>
      <c r="C34" s="26">
        <v>0</v>
      </c>
      <c r="D34" s="26">
        <v>0</v>
      </c>
      <c r="E34" s="26">
        <v>0</v>
      </c>
      <c r="F34" s="26">
        <v>180</v>
      </c>
      <c r="H34" s="66">
        <f t="shared" si="4"/>
        <v>0</v>
      </c>
      <c r="I34" s="66">
        <f t="shared" si="5"/>
        <v>0</v>
      </c>
      <c r="J34" s="66">
        <f t="shared" si="6"/>
        <v>163.63636363636363</v>
      </c>
      <c r="K34" s="66">
        <f t="shared" si="7"/>
        <v>0</v>
      </c>
    </row>
    <row r="35" spans="1:11">
      <c r="A35" s="26" t="s">
        <v>1358</v>
      </c>
      <c r="B35" s="26">
        <v>220</v>
      </c>
      <c r="C35" s="26">
        <v>0</v>
      </c>
      <c r="D35" s="26">
        <v>0</v>
      </c>
      <c r="E35" s="26">
        <v>0</v>
      </c>
      <c r="F35" s="26">
        <v>60</v>
      </c>
      <c r="H35" s="66">
        <f t="shared" si="4"/>
        <v>0</v>
      </c>
      <c r="I35" s="66">
        <f t="shared" si="5"/>
        <v>0</v>
      </c>
      <c r="J35" s="66">
        <f t="shared" si="6"/>
        <v>136.36363636363635</v>
      </c>
      <c r="K35" s="66">
        <f t="shared" si="7"/>
        <v>0</v>
      </c>
    </row>
    <row r="36" spans="1:11">
      <c r="A36" s="26" t="s">
        <v>1359</v>
      </c>
      <c r="B36" s="26">
        <v>280</v>
      </c>
      <c r="C36" s="26">
        <v>0</v>
      </c>
      <c r="D36" s="26">
        <v>0</v>
      </c>
      <c r="E36" s="26">
        <v>0</v>
      </c>
      <c r="F36" s="26">
        <v>75</v>
      </c>
      <c r="H36" s="66">
        <f t="shared" si="4"/>
        <v>0</v>
      </c>
      <c r="I36" s="66">
        <f t="shared" si="5"/>
        <v>0</v>
      </c>
      <c r="J36" s="66">
        <f t="shared" si="6"/>
        <v>133.92857142857142</v>
      </c>
      <c r="K36" s="66">
        <f t="shared" si="7"/>
        <v>0</v>
      </c>
    </row>
    <row r="37" spans="1:11">
      <c r="A37" s="26" t="s">
        <v>1360</v>
      </c>
      <c r="B37" s="26">
        <v>410</v>
      </c>
      <c r="C37" s="26">
        <v>0</v>
      </c>
      <c r="D37" s="26">
        <v>0</v>
      </c>
      <c r="E37" s="26">
        <v>0</v>
      </c>
      <c r="F37" s="26">
        <v>115</v>
      </c>
      <c r="H37" s="66">
        <f t="shared" si="4"/>
        <v>0</v>
      </c>
      <c r="I37" s="66">
        <f t="shared" si="5"/>
        <v>0</v>
      </c>
      <c r="J37" s="66">
        <f t="shared" si="6"/>
        <v>140.2439024390244</v>
      </c>
      <c r="K37" s="66">
        <f t="shared" si="7"/>
        <v>0</v>
      </c>
    </row>
    <row r="38" spans="1:11">
      <c r="A38" s="26" t="s">
        <v>1361</v>
      </c>
      <c r="B38" s="26">
        <v>550</v>
      </c>
      <c r="C38" s="26">
        <v>0</v>
      </c>
      <c r="D38" s="26">
        <v>0</v>
      </c>
      <c r="E38" s="26">
        <v>0</v>
      </c>
      <c r="F38" s="26">
        <v>150</v>
      </c>
      <c r="H38" s="66">
        <f t="shared" si="4"/>
        <v>0</v>
      </c>
      <c r="I38" s="66">
        <f t="shared" si="5"/>
        <v>0</v>
      </c>
      <c r="J38" s="66">
        <f t="shared" si="6"/>
        <v>136.36363636363635</v>
      </c>
      <c r="K38" s="66">
        <f t="shared" si="7"/>
        <v>0</v>
      </c>
    </row>
    <row r="39" spans="1:11">
      <c r="A39" s="26" t="s">
        <v>1287</v>
      </c>
      <c r="B39" s="26">
        <v>200</v>
      </c>
      <c r="C39" s="26">
        <v>0</v>
      </c>
      <c r="D39" s="26">
        <v>0</v>
      </c>
      <c r="E39" s="26">
        <v>0</v>
      </c>
      <c r="F39" s="26">
        <v>40</v>
      </c>
      <c r="H39" s="66">
        <f t="shared" si="4"/>
        <v>0</v>
      </c>
      <c r="I39" s="66">
        <f t="shared" si="5"/>
        <v>0</v>
      </c>
      <c r="J39" s="66">
        <f t="shared" si="6"/>
        <v>100</v>
      </c>
      <c r="K39" s="66">
        <f t="shared" si="7"/>
        <v>0</v>
      </c>
    </row>
    <row r="40" spans="1:11">
      <c r="A40" s="26" t="s">
        <v>1288</v>
      </c>
      <c r="B40" s="26">
        <v>250</v>
      </c>
      <c r="C40" s="26">
        <v>0</v>
      </c>
      <c r="D40" s="26">
        <v>0</v>
      </c>
      <c r="E40" s="26">
        <v>0</v>
      </c>
      <c r="F40" s="26">
        <v>50</v>
      </c>
      <c r="H40" s="66">
        <f t="shared" si="4"/>
        <v>0</v>
      </c>
      <c r="I40" s="66">
        <f t="shared" si="5"/>
        <v>0</v>
      </c>
      <c r="J40" s="66">
        <f t="shared" si="6"/>
        <v>100</v>
      </c>
      <c r="K40" s="66">
        <f t="shared" si="7"/>
        <v>0</v>
      </c>
    </row>
    <row r="41" spans="1:11">
      <c r="A41" s="26" t="s">
        <v>1289</v>
      </c>
      <c r="B41" s="26">
        <v>380</v>
      </c>
      <c r="C41" s="26">
        <v>0</v>
      </c>
      <c r="D41" s="26">
        <v>0</v>
      </c>
      <c r="E41" s="26">
        <v>0</v>
      </c>
      <c r="F41" s="26">
        <v>75</v>
      </c>
      <c r="H41" s="66">
        <f t="shared" si="4"/>
        <v>0</v>
      </c>
      <c r="I41" s="66">
        <f t="shared" si="5"/>
        <v>0</v>
      </c>
      <c r="J41" s="66">
        <f t="shared" si="6"/>
        <v>98.684210526315795</v>
      </c>
      <c r="K41" s="66">
        <f t="shared" si="7"/>
        <v>0</v>
      </c>
    </row>
    <row r="42" spans="1:11">
      <c r="A42" s="26" t="s">
        <v>1290</v>
      </c>
      <c r="B42" s="26">
        <v>500</v>
      </c>
      <c r="C42" s="26">
        <v>0</v>
      </c>
      <c r="D42" s="26">
        <v>0</v>
      </c>
      <c r="E42" s="26">
        <v>0</v>
      </c>
      <c r="F42" s="26">
        <v>100</v>
      </c>
      <c r="H42" s="66">
        <f t="shared" si="4"/>
        <v>0</v>
      </c>
      <c r="I42" s="66">
        <f t="shared" si="5"/>
        <v>0</v>
      </c>
      <c r="J42" s="66">
        <f t="shared" si="6"/>
        <v>100</v>
      </c>
      <c r="K42" s="66">
        <f t="shared" si="7"/>
        <v>0</v>
      </c>
    </row>
    <row r="43" spans="1:11">
      <c r="A43" s="26" t="s">
        <v>1291</v>
      </c>
      <c r="B43" s="26">
        <v>200</v>
      </c>
      <c r="C43" s="26">
        <v>0</v>
      </c>
      <c r="D43" s="26">
        <v>0</v>
      </c>
      <c r="E43" s="26">
        <v>0</v>
      </c>
      <c r="F43" s="26">
        <v>40</v>
      </c>
      <c r="H43" s="66">
        <f t="shared" si="4"/>
        <v>0</v>
      </c>
      <c r="I43" s="66">
        <f t="shared" si="5"/>
        <v>0</v>
      </c>
      <c r="J43" s="66">
        <f t="shared" si="6"/>
        <v>100</v>
      </c>
      <c r="K43" s="66">
        <f t="shared" si="7"/>
        <v>0</v>
      </c>
    </row>
    <row r="44" spans="1:11">
      <c r="A44" s="26" t="s">
        <v>1292</v>
      </c>
      <c r="B44" s="26">
        <v>250</v>
      </c>
      <c r="C44" s="26">
        <v>0</v>
      </c>
      <c r="D44" s="26">
        <v>0</v>
      </c>
      <c r="E44" s="26">
        <v>0</v>
      </c>
      <c r="F44" s="26">
        <v>50</v>
      </c>
      <c r="H44" s="66">
        <f t="shared" si="4"/>
        <v>0</v>
      </c>
      <c r="I44" s="66">
        <f t="shared" si="5"/>
        <v>0</v>
      </c>
      <c r="J44" s="66">
        <f t="shared" si="6"/>
        <v>100</v>
      </c>
      <c r="K44" s="66">
        <f t="shared" si="7"/>
        <v>0</v>
      </c>
    </row>
    <row r="45" spans="1:11">
      <c r="A45" s="26" t="s">
        <v>1293</v>
      </c>
      <c r="B45" s="26">
        <v>380</v>
      </c>
      <c r="C45" s="26">
        <v>0</v>
      </c>
      <c r="D45" s="26">
        <v>0</v>
      </c>
      <c r="E45" s="26">
        <v>0</v>
      </c>
      <c r="F45" s="26">
        <v>75</v>
      </c>
      <c r="H45" s="66">
        <f t="shared" si="4"/>
        <v>0</v>
      </c>
      <c r="I45" s="66">
        <f t="shared" si="5"/>
        <v>0</v>
      </c>
      <c r="J45" s="66">
        <f t="shared" si="6"/>
        <v>98.684210526315795</v>
      </c>
      <c r="K45" s="66">
        <f t="shared" si="7"/>
        <v>0</v>
      </c>
    </row>
    <row r="46" spans="1:11">
      <c r="A46" s="26" t="s">
        <v>1294</v>
      </c>
      <c r="B46" s="26">
        <v>500</v>
      </c>
      <c r="C46" s="26">
        <v>0</v>
      </c>
      <c r="D46" s="26">
        <v>0</v>
      </c>
      <c r="E46" s="26">
        <v>0</v>
      </c>
      <c r="F46" s="26">
        <v>100</v>
      </c>
      <c r="H46" s="66">
        <f t="shared" si="4"/>
        <v>0</v>
      </c>
      <c r="I46" s="66">
        <f t="shared" si="5"/>
        <v>0</v>
      </c>
      <c r="J46" s="66">
        <f t="shared" si="6"/>
        <v>100</v>
      </c>
      <c r="K46" s="66">
        <f t="shared" si="7"/>
        <v>0</v>
      </c>
    </row>
    <row r="47" spans="1:11">
      <c r="A47" s="26" t="s">
        <v>1295</v>
      </c>
      <c r="B47" s="26">
        <v>220</v>
      </c>
      <c r="C47" s="26">
        <v>0</v>
      </c>
      <c r="D47" s="26">
        <v>0</v>
      </c>
      <c r="E47" s="26">
        <v>0</v>
      </c>
      <c r="F47" s="26">
        <v>50</v>
      </c>
      <c r="H47" s="66">
        <f t="shared" si="4"/>
        <v>0</v>
      </c>
      <c r="I47" s="66">
        <f t="shared" si="5"/>
        <v>0</v>
      </c>
      <c r="J47" s="66">
        <f t="shared" si="6"/>
        <v>113.63636363636363</v>
      </c>
      <c r="K47" s="66">
        <f t="shared" si="7"/>
        <v>0</v>
      </c>
    </row>
    <row r="48" spans="1:11">
      <c r="A48" s="26" t="s">
        <v>1296</v>
      </c>
      <c r="B48" s="26">
        <v>280</v>
      </c>
      <c r="C48" s="26">
        <v>0</v>
      </c>
      <c r="D48" s="26">
        <v>0</v>
      </c>
      <c r="E48" s="26">
        <v>0</v>
      </c>
      <c r="F48" s="26">
        <v>65</v>
      </c>
      <c r="H48" s="66">
        <f t="shared" si="4"/>
        <v>0</v>
      </c>
      <c r="I48" s="66">
        <f t="shared" si="5"/>
        <v>0</v>
      </c>
      <c r="J48" s="66">
        <f t="shared" si="6"/>
        <v>116.07142857142857</v>
      </c>
      <c r="K48" s="66">
        <f t="shared" si="7"/>
        <v>0</v>
      </c>
    </row>
    <row r="49" spans="1:11">
      <c r="A49" s="26" t="s">
        <v>1297</v>
      </c>
      <c r="B49" s="26">
        <v>410</v>
      </c>
      <c r="C49" s="26">
        <v>0</v>
      </c>
      <c r="D49" s="26">
        <v>0</v>
      </c>
      <c r="E49" s="26">
        <v>0</v>
      </c>
      <c r="F49" s="26">
        <v>95</v>
      </c>
      <c r="H49" s="66">
        <f t="shared" si="4"/>
        <v>0</v>
      </c>
      <c r="I49" s="66">
        <f t="shared" si="5"/>
        <v>0</v>
      </c>
      <c r="J49" s="66">
        <f t="shared" si="6"/>
        <v>115.85365853658537</v>
      </c>
      <c r="K49" s="66">
        <f t="shared" si="7"/>
        <v>0</v>
      </c>
    </row>
    <row r="50" spans="1:11">
      <c r="A50" s="26" t="s">
        <v>1298</v>
      </c>
      <c r="B50" s="26">
        <v>550</v>
      </c>
      <c r="C50" s="26">
        <v>0</v>
      </c>
      <c r="D50" s="26">
        <v>0</v>
      </c>
      <c r="E50" s="26">
        <v>0</v>
      </c>
      <c r="F50" s="26">
        <v>125</v>
      </c>
      <c r="H50" s="66">
        <f t="shared" si="4"/>
        <v>0</v>
      </c>
      <c r="I50" s="66">
        <f t="shared" si="5"/>
        <v>0</v>
      </c>
      <c r="J50" s="66">
        <f t="shared" si="6"/>
        <v>113.63636363636363</v>
      </c>
      <c r="K50" s="66">
        <f t="shared" si="7"/>
        <v>0</v>
      </c>
    </row>
    <row r="51" spans="1:11">
      <c r="A51" s="26" t="s">
        <v>1299</v>
      </c>
      <c r="B51" s="26">
        <v>200</v>
      </c>
      <c r="C51" s="26">
        <v>0</v>
      </c>
      <c r="D51" s="26">
        <v>0</v>
      </c>
      <c r="E51" s="26">
        <v>0</v>
      </c>
      <c r="F51" s="26">
        <v>210</v>
      </c>
      <c r="H51" s="66">
        <f t="shared" si="4"/>
        <v>0</v>
      </c>
      <c r="I51" s="66">
        <f t="shared" si="5"/>
        <v>0</v>
      </c>
      <c r="J51" s="66">
        <f t="shared" si="6"/>
        <v>525</v>
      </c>
      <c r="K51" s="66">
        <f t="shared" si="7"/>
        <v>0</v>
      </c>
    </row>
    <row r="52" spans="1:11">
      <c r="A52" s="26" t="s">
        <v>1300</v>
      </c>
      <c r="B52" s="26">
        <v>250</v>
      </c>
      <c r="C52" s="26">
        <v>0</v>
      </c>
      <c r="D52" s="26">
        <v>0</v>
      </c>
      <c r="E52" s="26">
        <v>0</v>
      </c>
      <c r="F52" s="26">
        <v>270</v>
      </c>
      <c r="H52" s="66">
        <f t="shared" si="4"/>
        <v>0</v>
      </c>
      <c r="I52" s="66">
        <f t="shared" si="5"/>
        <v>0</v>
      </c>
      <c r="J52" s="66">
        <f t="shared" si="6"/>
        <v>540</v>
      </c>
      <c r="K52" s="66">
        <f t="shared" si="7"/>
        <v>0</v>
      </c>
    </row>
    <row r="53" spans="1:11">
      <c r="A53" s="26" t="s">
        <v>1301</v>
      </c>
      <c r="B53" s="26">
        <v>380</v>
      </c>
      <c r="C53" s="26">
        <v>0</v>
      </c>
      <c r="D53" s="26">
        <v>0</v>
      </c>
      <c r="E53" s="26">
        <v>0</v>
      </c>
      <c r="F53" s="26">
        <v>400</v>
      </c>
      <c r="H53" s="66">
        <f t="shared" si="4"/>
        <v>0</v>
      </c>
      <c r="I53" s="66">
        <f t="shared" si="5"/>
        <v>0</v>
      </c>
      <c r="J53" s="66">
        <f t="shared" si="6"/>
        <v>526.31578947368416</v>
      </c>
      <c r="K53" s="66">
        <f t="shared" si="7"/>
        <v>0</v>
      </c>
    </row>
    <row r="54" spans="1:11" ht="15" thickBot="1">
      <c r="A54" s="26" t="s">
        <v>1302</v>
      </c>
      <c r="B54" s="26">
        <v>500</v>
      </c>
      <c r="C54" s="26">
        <v>0</v>
      </c>
      <c r="D54" s="26">
        <v>0</v>
      </c>
      <c r="E54" s="26">
        <v>0</v>
      </c>
      <c r="F54" s="26">
        <v>530</v>
      </c>
      <c r="H54" s="66">
        <f t="shared" si="4"/>
        <v>0</v>
      </c>
      <c r="I54" s="66">
        <f t="shared" si="5"/>
        <v>0</v>
      </c>
      <c r="J54" s="66">
        <f t="shared" si="6"/>
        <v>530</v>
      </c>
      <c r="K54" s="66">
        <f t="shared" si="7"/>
        <v>0</v>
      </c>
    </row>
    <row r="55" spans="1:11" ht="15" thickBot="1">
      <c r="A55" s="29" t="s">
        <v>1303</v>
      </c>
      <c r="H55" s="66"/>
      <c r="I55" s="66"/>
      <c r="J55" s="66"/>
      <c r="K55" s="66"/>
    </row>
    <row r="56" spans="1:11">
      <c r="A56" s="26" t="s">
        <v>1304</v>
      </c>
      <c r="B56" s="26">
        <v>540</v>
      </c>
      <c r="C56" s="26">
        <v>7</v>
      </c>
      <c r="D56" s="26">
        <v>19</v>
      </c>
      <c r="E56" s="26">
        <v>7</v>
      </c>
      <c r="F56" s="26">
        <v>1360</v>
      </c>
      <c r="H56" s="66">
        <f t="shared" si="4"/>
        <v>6.481481481481481</v>
      </c>
      <c r="I56" s="66">
        <f t="shared" si="5"/>
        <v>17.592592592592595</v>
      </c>
      <c r="J56" s="66">
        <f t="shared" si="6"/>
        <v>1259.2592592592594</v>
      </c>
      <c r="K56" s="66">
        <f t="shared" si="7"/>
        <v>11.666666666666666</v>
      </c>
    </row>
    <row r="57" spans="1:11">
      <c r="A57" s="26" t="s">
        <v>1305</v>
      </c>
      <c r="B57" s="26">
        <v>460</v>
      </c>
      <c r="C57" s="26">
        <v>9</v>
      </c>
      <c r="D57" s="26">
        <v>21</v>
      </c>
      <c r="E57" s="26">
        <v>7</v>
      </c>
      <c r="F57" s="26">
        <v>1320</v>
      </c>
      <c r="H57" s="66">
        <f t="shared" si="4"/>
        <v>9.7826086956521738</v>
      </c>
      <c r="I57" s="66">
        <f t="shared" si="5"/>
        <v>22.826086956521738</v>
      </c>
      <c r="J57" s="66">
        <f t="shared" si="6"/>
        <v>1434.782608695652</v>
      </c>
      <c r="K57" s="66">
        <f t="shared" si="7"/>
        <v>13.695652173913043</v>
      </c>
    </row>
    <row r="58" spans="1:11">
      <c r="A58" s="26" t="s">
        <v>1306</v>
      </c>
      <c r="B58" s="26">
        <v>510</v>
      </c>
      <c r="C58" s="26">
        <v>11</v>
      </c>
      <c r="D58" s="26">
        <v>16</v>
      </c>
      <c r="E58" s="26">
        <v>7</v>
      </c>
      <c r="F58" s="26">
        <v>1070</v>
      </c>
      <c r="H58" s="66">
        <f t="shared" si="4"/>
        <v>10.784313725490195</v>
      </c>
      <c r="I58" s="66">
        <f t="shared" si="5"/>
        <v>15.686274509803921</v>
      </c>
      <c r="J58" s="66">
        <f t="shared" si="6"/>
        <v>1049.0196078431372</v>
      </c>
      <c r="K58" s="66">
        <f t="shared" si="7"/>
        <v>12.352941176470589</v>
      </c>
    </row>
    <row r="59" spans="1:11">
      <c r="A59" s="26" t="s">
        <v>1307</v>
      </c>
      <c r="B59" s="26">
        <v>370</v>
      </c>
      <c r="C59" s="26">
        <v>9</v>
      </c>
      <c r="D59" s="26">
        <v>13</v>
      </c>
      <c r="E59" s="26">
        <v>4</v>
      </c>
      <c r="F59" s="26">
        <v>960</v>
      </c>
      <c r="H59" s="66">
        <f t="shared" si="4"/>
        <v>12.162162162162163</v>
      </c>
      <c r="I59" s="66">
        <f t="shared" si="5"/>
        <v>17.567567567567568</v>
      </c>
      <c r="J59" s="66">
        <f t="shared" si="6"/>
        <v>1297.2972972972973</v>
      </c>
      <c r="K59" s="66">
        <f t="shared" si="7"/>
        <v>9.7297297297297298</v>
      </c>
    </row>
    <row r="60" spans="1:11">
      <c r="A60" s="26" t="s">
        <v>1308</v>
      </c>
      <c r="B60" s="26">
        <v>550</v>
      </c>
      <c r="C60" s="26">
        <v>8</v>
      </c>
      <c r="D60" s="26">
        <v>19</v>
      </c>
      <c r="E60" s="26">
        <v>8</v>
      </c>
      <c r="F60" s="26">
        <v>1270</v>
      </c>
      <c r="H60" s="66">
        <f t="shared" si="4"/>
        <v>7.2727272727272725</v>
      </c>
      <c r="I60" s="66">
        <f t="shared" si="5"/>
        <v>17.272727272727273</v>
      </c>
      <c r="J60" s="66">
        <f t="shared" si="6"/>
        <v>1154.5454545454545</v>
      </c>
      <c r="K60" s="66">
        <f t="shared" si="7"/>
        <v>13.090909090909092</v>
      </c>
    </row>
    <row r="61" spans="1:11">
      <c r="A61" s="26" t="s">
        <v>1309</v>
      </c>
      <c r="B61" s="26">
        <v>420</v>
      </c>
      <c r="C61" s="26">
        <v>8</v>
      </c>
      <c r="D61" s="26">
        <v>16</v>
      </c>
      <c r="E61" s="26">
        <v>7</v>
      </c>
      <c r="F61" s="26">
        <v>1090</v>
      </c>
      <c r="H61" s="66">
        <f t="shared" si="4"/>
        <v>9.5238095238095255</v>
      </c>
      <c r="I61" s="66">
        <f t="shared" si="5"/>
        <v>19.047619047619051</v>
      </c>
      <c r="J61" s="66">
        <f t="shared" si="6"/>
        <v>1297.6190476190477</v>
      </c>
      <c r="K61" s="66">
        <f t="shared" si="7"/>
        <v>15</v>
      </c>
    </row>
    <row r="62" spans="1:11">
      <c r="A62" s="26" t="s">
        <v>1310</v>
      </c>
      <c r="B62" s="26">
        <v>400</v>
      </c>
      <c r="C62" s="26">
        <v>7</v>
      </c>
      <c r="D62" s="26">
        <v>20</v>
      </c>
      <c r="E62" s="26">
        <v>5</v>
      </c>
      <c r="F62" s="26">
        <v>1050</v>
      </c>
      <c r="H62" s="66">
        <f t="shared" si="4"/>
        <v>8.75</v>
      </c>
      <c r="I62" s="66">
        <f t="shared" si="5"/>
        <v>25</v>
      </c>
      <c r="J62" s="66">
        <f t="shared" si="6"/>
        <v>1312.5</v>
      </c>
      <c r="K62" s="66">
        <f t="shared" si="7"/>
        <v>11.25</v>
      </c>
    </row>
    <row r="63" spans="1:11">
      <c r="A63" s="26" t="s">
        <v>1311</v>
      </c>
      <c r="B63" s="26">
        <v>390</v>
      </c>
      <c r="C63" s="26">
        <v>7</v>
      </c>
      <c r="D63" s="26">
        <v>17</v>
      </c>
      <c r="E63" s="26">
        <v>5</v>
      </c>
      <c r="F63" s="26">
        <v>1090</v>
      </c>
      <c r="H63" s="66">
        <f t="shared" si="4"/>
        <v>8.9743589743589745</v>
      </c>
      <c r="I63" s="66">
        <f t="shared" si="5"/>
        <v>21.794871794871792</v>
      </c>
      <c r="J63" s="66">
        <f t="shared" si="6"/>
        <v>1397.4358974358975</v>
      </c>
      <c r="K63" s="66">
        <f t="shared" si="7"/>
        <v>11.538461538461538</v>
      </c>
    </row>
    <row r="64" spans="1:11">
      <c r="A64" s="26" t="s">
        <v>1312</v>
      </c>
      <c r="B64" s="26">
        <v>380</v>
      </c>
      <c r="C64" s="26">
        <v>5</v>
      </c>
      <c r="D64" s="26">
        <v>16</v>
      </c>
      <c r="E64" s="26">
        <v>8</v>
      </c>
      <c r="F64" s="26">
        <v>930</v>
      </c>
      <c r="H64" s="66">
        <f t="shared" si="4"/>
        <v>6.5789473684210522</v>
      </c>
      <c r="I64" s="66">
        <f t="shared" si="5"/>
        <v>21.052631578947366</v>
      </c>
      <c r="J64" s="66">
        <f t="shared" si="6"/>
        <v>1223.6842105263156</v>
      </c>
      <c r="K64" s="66">
        <f t="shared" si="7"/>
        <v>18.947368421052634</v>
      </c>
    </row>
    <row r="65" spans="1:11">
      <c r="A65" s="26" t="s">
        <v>1313</v>
      </c>
      <c r="B65" s="26">
        <v>380</v>
      </c>
      <c r="C65" s="26">
        <v>10</v>
      </c>
      <c r="D65" s="26">
        <v>11</v>
      </c>
      <c r="E65" s="26">
        <v>2.5</v>
      </c>
      <c r="F65" s="26">
        <v>970</v>
      </c>
      <c r="H65" s="66">
        <f t="shared" si="4"/>
        <v>13.157894736842104</v>
      </c>
      <c r="I65" s="66">
        <f t="shared" si="5"/>
        <v>14.473684210526315</v>
      </c>
      <c r="J65" s="66">
        <f t="shared" si="6"/>
        <v>1276.3157894736844</v>
      </c>
      <c r="K65" s="66">
        <f t="shared" si="7"/>
        <v>5.9210526315789469</v>
      </c>
    </row>
    <row r="66" spans="1:11">
      <c r="A66" s="26" t="s">
        <v>1314</v>
      </c>
      <c r="B66" s="26">
        <v>430</v>
      </c>
      <c r="C66" s="26">
        <v>3</v>
      </c>
      <c r="D66" s="26">
        <v>18</v>
      </c>
      <c r="E66" s="26">
        <v>5</v>
      </c>
      <c r="F66" s="26">
        <v>870</v>
      </c>
      <c r="H66" s="66">
        <f t="shared" si="4"/>
        <v>3.4883720930232558</v>
      </c>
      <c r="I66" s="66">
        <f t="shared" si="5"/>
        <v>20.930232558139533</v>
      </c>
      <c r="J66" s="66">
        <f t="shared" si="6"/>
        <v>1011.6279069767442</v>
      </c>
      <c r="K66" s="66">
        <f t="shared" si="7"/>
        <v>10.465116279069768</v>
      </c>
    </row>
    <row r="67" spans="1:11">
      <c r="A67" s="26" t="s">
        <v>1315</v>
      </c>
      <c r="B67" s="26">
        <v>880</v>
      </c>
      <c r="C67" s="26">
        <v>13</v>
      </c>
      <c r="D67" s="26">
        <v>31</v>
      </c>
      <c r="E67" s="26">
        <v>14</v>
      </c>
      <c r="F67" s="26">
        <v>2040</v>
      </c>
      <c r="H67" s="66">
        <f t="shared" si="4"/>
        <v>7.3863636363636358</v>
      </c>
      <c r="I67" s="66">
        <f t="shared" si="5"/>
        <v>17.613636363636363</v>
      </c>
      <c r="J67" s="66">
        <f t="shared" si="6"/>
        <v>1159.0909090909092</v>
      </c>
      <c r="K67" s="66">
        <f t="shared" si="7"/>
        <v>14.318181818181818</v>
      </c>
    </row>
    <row r="68" spans="1:11">
      <c r="A68" s="26" t="s">
        <v>1316</v>
      </c>
      <c r="B68" s="26">
        <v>840</v>
      </c>
      <c r="C68" s="26">
        <v>10</v>
      </c>
      <c r="D68" s="26">
        <v>39</v>
      </c>
      <c r="E68" s="26">
        <v>11</v>
      </c>
      <c r="F68" s="26">
        <v>1960</v>
      </c>
      <c r="H68" s="66">
        <f t="shared" si="4"/>
        <v>5.9523809523809517</v>
      </c>
      <c r="I68" s="66">
        <f t="shared" si="5"/>
        <v>23.214285714285715</v>
      </c>
      <c r="J68" s="66">
        <f t="shared" si="6"/>
        <v>1166.6666666666667</v>
      </c>
      <c r="K68" s="66">
        <f t="shared" si="7"/>
        <v>11.785714285714285</v>
      </c>
    </row>
    <row r="69" spans="1:11" ht="15" thickBot="1">
      <c r="A69" s="26" t="s">
        <v>1317</v>
      </c>
      <c r="B69" s="26">
        <v>820</v>
      </c>
      <c r="C69" s="26">
        <v>10</v>
      </c>
      <c r="D69" s="26">
        <v>33</v>
      </c>
      <c r="E69" s="26">
        <v>12</v>
      </c>
      <c r="F69" s="26">
        <v>2040</v>
      </c>
      <c r="H69" s="66">
        <f t="shared" si="4"/>
        <v>6.0975609756097562</v>
      </c>
      <c r="I69" s="66">
        <f t="shared" si="5"/>
        <v>20.121951219512194</v>
      </c>
      <c r="J69" s="66">
        <f t="shared" si="6"/>
        <v>1243.9024390243903</v>
      </c>
      <c r="K69" s="66">
        <f t="shared" si="7"/>
        <v>13.170731707317074</v>
      </c>
    </row>
    <row r="70" spans="1:11" ht="15" thickBot="1">
      <c r="A70" s="29" t="s">
        <v>1318</v>
      </c>
      <c r="H70" s="66"/>
      <c r="I70" s="66"/>
      <c r="J70" s="66"/>
      <c r="K70" s="66"/>
    </row>
    <row r="71" spans="1:11">
      <c r="A71" s="26" t="s">
        <v>1319</v>
      </c>
      <c r="B71" s="26">
        <v>350</v>
      </c>
      <c r="C71" s="26">
        <v>3</v>
      </c>
      <c r="D71" s="26">
        <v>17</v>
      </c>
      <c r="E71" s="26">
        <v>4</v>
      </c>
      <c r="F71" s="26">
        <v>520</v>
      </c>
      <c r="H71" s="66">
        <f t="shared" ref="H71:H133" si="8">C71/B71*500</f>
        <v>4.2857142857142856</v>
      </c>
      <c r="I71" s="66">
        <f t="shared" ref="I71:I133" si="9">D71/B71*500</f>
        <v>24.285714285714285</v>
      </c>
      <c r="J71" s="66">
        <f t="shared" ref="J71:J133" si="10">F71/B71*500</f>
        <v>742.85714285714289</v>
      </c>
      <c r="K71" s="66">
        <f t="shared" ref="K71:K133" si="11">(E71*9)/B71*100</f>
        <v>10.285714285714285</v>
      </c>
    </row>
    <row r="72" spans="1:11">
      <c r="A72" s="26" t="s">
        <v>1320</v>
      </c>
      <c r="B72" s="26">
        <v>340</v>
      </c>
      <c r="C72" s="26">
        <v>3</v>
      </c>
      <c r="D72" s="26">
        <v>14</v>
      </c>
      <c r="E72" s="26">
        <v>4</v>
      </c>
      <c r="F72" s="26">
        <v>570</v>
      </c>
      <c r="H72" s="66">
        <f t="shared" si="8"/>
        <v>4.4117647058823533</v>
      </c>
      <c r="I72" s="66">
        <f t="shared" si="9"/>
        <v>20.588235294117649</v>
      </c>
      <c r="J72" s="66">
        <f t="shared" si="10"/>
        <v>838.23529411764707</v>
      </c>
      <c r="K72" s="66">
        <f t="shared" si="11"/>
        <v>10.588235294117647</v>
      </c>
    </row>
    <row r="73" spans="1:11" ht="15" thickBot="1">
      <c r="A73" s="26" t="s">
        <v>1321</v>
      </c>
      <c r="B73" s="26">
        <v>370</v>
      </c>
      <c r="C73" s="26">
        <v>4</v>
      </c>
      <c r="D73" s="26">
        <v>13</v>
      </c>
      <c r="E73" s="26">
        <v>5</v>
      </c>
      <c r="F73" s="26">
        <v>570</v>
      </c>
      <c r="H73" s="66">
        <f t="shared" si="8"/>
        <v>5.4054054054054053</v>
      </c>
      <c r="I73" s="66">
        <f t="shared" si="9"/>
        <v>17.567567567567568</v>
      </c>
      <c r="J73" s="66">
        <f t="shared" si="10"/>
        <v>770.27027027027032</v>
      </c>
      <c r="K73" s="66">
        <f t="shared" si="11"/>
        <v>12.162162162162163</v>
      </c>
    </row>
    <row r="74" spans="1:11" ht="15" thickBot="1">
      <c r="A74" s="29" t="s">
        <v>1322</v>
      </c>
      <c r="C74" s="26">
        <v>0</v>
      </c>
      <c r="H74" s="66"/>
      <c r="I74" s="66"/>
      <c r="J74" s="66"/>
      <c r="K74" s="66"/>
    </row>
    <row r="75" spans="1:11">
      <c r="A75" s="26" t="s">
        <v>1323</v>
      </c>
      <c r="B75" s="26">
        <v>80</v>
      </c>
      <c r="C75" s="26">
        <v>0</v>
      </c>
      <c r="D75" s="26">
        <v>0</v>
      </c>
      <c r="E75" s="26">
        <v>1.5</v>
      </c>
      <c r="F75" s="26">
        <v>50</v>
      </c>
      <c r="H75" s="66">
        <f t="shared" si="8"/>
        <v>0</v>
      </c>
      <c r="I75" s="66">
        <f t="shared" si="9"/>
        <v>0</v>
      </c>
      <c r="J75" s="66">
        <f t="shared" si="10"/>
        <v>312.5</v>
      </c>
      <c r="K75" s="66">
        <f t="shared" si="11"/>
        <v>16.875</v>
      </c>
    </row>
    <row r="76" spans="1:11">
      <c r="A76" s="26" t="s">
        <v>1324</v>
      </c>
      <c r="B76" s="26">
        <v>0</v>
      </c>
      <c r="C76" s="26">
        <v>0</v>
      </c>
      <c r="D76" s="26">
        <v>0</v>
      </c>
      <c r="E76" s="26">
        <v>0</v>
      </c>
      <c r="F76" s="26">
        <v>60</v>
      </c>
      <c r="H76" s="66" t="e">
        <f t="shared" si="8"/>
        <v>#DIV/0!</v>
      </c>
      <c r="I76" s="66" t="e">
        <f t="shared" si="9"/>
        <v>#DIV/0!</v>
      </c>
      <c r="J76" s="66" t="e">
        <f t="shared" si="10"/>
        <v>#DIV/0!</v>
      </c>
      <c r="K76" s="66" t="e">
        <f t="shared" si="11"/>
        <v>#DIV/0!</v>
      </c>
    </row>
    <row r="77" spans="1:11">
      <c r="A77" s="26" t="s">
        <v>1325</v>
      </c>
      <c r="B77" s="26">
        <v>0</v>
      </c>
      <c r="C77" s="26">
        <v>0</v>
      </c>
      <c r="D77" s="26">
        <v>0</v>
      </c>
      <c r="E77" s="26">
        <v>0</v>
      </c>
      <c r="F77" s="26">
        <v>45</v>
      </c>
      <c r="H77" s="66" t="e">
        <f t="shared" si="8"/>
        <v>#DIV/0!</v>
      </c>
      <c r="I77" s="66" t="e">
        <f t="shared" si="9"/>
        <v>#DIV/0!</v>
      </c>
      <c r="J77" s="66" t="e">
        <f t="shared" si="10"/>
        <v>#DIV/0!</v>
      </c>
      <c r="K77" s="66" t="e">
        <f t="shared" si="11"/>
        <v>#DIV/0!</v>
      </c>
    </row>
    <row r="78" spans="1:11">
      <c r="A78" s="26" t="s">
        <v>1326</v>
      </c>
      <c r="B78" s="26">
        <v>0</v>
      </c>
      <c r="C78" s="26">
        <v>0</v>
      </c>
      <c r="D78" s="26">
        <v>0</v>
      </c>
      <c r="E78" s="26">
        <v>0</v>
      </c>
      <c r="F78" s="26">
        <v>35</v>
      </c>
      <c r="H78" s="66" t="e">
        <f t="shared" si="8"/>
        <v>#DIV/0!</v>
      </c>
      <c r="I78" s="66" t="e">
        <f t="shared" si="9"/>
        <v>#DIV/0!</v>
      </c>
      <c r="J78" s="66" t="e">
        <f t="shared" si="10"/>
        <v>#DIV/0!</v>
      </c>
      <c r="K78" s="66" t="e">
        <f t="shared" si="11"/>
        <v>#DIV/0!</v>
      </c>
    </row>
    <row r="79" spans="1:11">
      <c r="A79" s="26" t="s">
        <v>1327</v>
      </c>
      <c r="B79" s="26">
        <v>70</v>
      </c>
      <c r="C79" s="26">
        <v>1</v>
      </c>
      <c r="D79" s="26">
        <v>0</v>
      </c>
      <c r="E79" s="26">
        <v>1</v>
      </c>
      <c r="F79" s="26">
        <v>50</v>
      </c>
      <c r="H79" s="66">
        <f t="shared" si="8"/>
        <v>7.1428571428571423</v>
      </c>
      <c r="I79" s="66">
        <f t="shared" si="9"/>
        <v>0</v>
      </c>
      <c r="J79" s="66">
        <f t="shared" si="10"/>
        <v>357.14285714285717</v>
      </c>
      <c r="K79" s="66">
        <f t="shared" si="11"/>
        <v>12.857142857142856</v>
      </c>
    </row>
    <row r="80" spans="1:11">
      <c r="A80" s="26" t="s">
        <v>1236</v>
      </c>
      <c r="B80" s="26">
        <v>5</v>
      </c>
      <c r="C80" s="26">
        <v>0</v>
      </c>
      <c r="D80" s="26">
        <v>0</v>
      </c>
      <c r="E80" s="26">
        <v>0</v>
      </c>
      <c r="F80" s="26">
        <v>60</v>
      </c>
      <c r="H80" s="66">
        <f t="shared" si="8"/>
        <v>0</v>
      </c>
      <c r="I80" s="66">
        <f t="shared" si="9"/>
        <v>0</v>
      </c>
      <c r="J80" s="66">
        <f t="shared" si="10"/>
        <v>6000</v>
      </c>
      <c r="K80" s="66">
        <f t="shared" si="11"/>
        <v>0</v>
      </c>
    </row>
    <row r="81" spans="1:11">
      <c r="A81" s="26" t="s">
        <v>1237</v>
      </c>
      <c r="B81" s="26">
        <v>5</v>
      </c>
      <c r="C81" s="26">
        <v>0</v>
      </c>
      <c r="D81" s="26">
        <v>0</v>
      </c>
      <c r="E81" s="26">
        <v>0</v>
      </c>
      <c r="F81" s="26">
        <v>50</v>
      </c>
      <c r="H81" s="66">
        <f t="shared" si="8"/>
        <v>0</v>
      </c>
      <c r="I81" s="66">
        <f t="shared" si="9"/>
        <v>0</v>
      </c>
      <c r="J81" s="66">
        <f t="shared" si="10"/>
        <v>5000</v>
      </c>
      <c r="K81" s="66">
        <f t="shared" si="11"/>
        <v>0</v>
      </c>
    </row>
    <row r="82" spans="1:11">
      <c r="A82" s="26" t="s">
        <v>1238</v>
      </c>
      <c r="B82" s="26">
        <v>10</v>
      </c>
      <c r="C82" s="26">
        <v>1</v>
      </c>
      <c r="D82" s="26">
        <v>0</v>
      </c>
      <c r="E82" s="26">
        <v>0</v>
      </c>
      <c r="F82" s="26">
        <v>170</v>
      </c>
      <c r="H82" s="66">
        <f t="shared" si="8"/>
        <v>50</v>
      </c>
      <c r="I82" s="66">
        <f t="shared" si="9"/>
        <v>0</v>
      </c>
      <c r="J82" s="66">
        <f t="shared" si="10"/>
        <v>8500</v>
      </c>
      <c r="K82" s="66">
        <f t="shared" si="11"/>
        <v>0</v>
      </c>
    </row>
    <row r="83" spans="1:11">
      <c r="A83" s="26" t="s">
        <v>1239</v>
      </c>
      <c r="B83" s="26">
        <v>35</v>
      </c>
      <c r="C83" s="26">
        <v>0</v>
      </c>
      <c r="D83" s="26">
        <v>0</v>
      </c>
      <c r="E83" s="26">
        <v>0</v>
      </c>
      <c r="F83" s="26">
        <v>85</v>
      </c>
      <c r="H83" s="66">
        <f t="shared" si="8"/>
        <v>0</v>
      </c>
      <c r="I83" s="66">
        <f t="shared" si="9"/>
        <v>0</v>
      </c>
      <c r="J83" s="66">
        <f t="shared" si="10"/>
        <v>1214.2857142857142</v>
      </c>
      <c r="K83" s="66">
        <f t="shared" si="11"/>
        <v>0</v>
      </c>
    </row>
    <row r="84" spans="1:11">
      <c r="A84" s="26" t="s">
        <v>1240</v>
      </c>
      <c r="B84" s="26">
        <v>70</v>
      </c>
      <c r="C84" s="26">
        <v>0</v>
      </c>
      <c r="D84" s="26">
        <v>0</v>
      </c>
      <c r="E84" s="26">
        <v>1</v>
      </c>
      <c r="F84" s="26">
        <v>50</v>
      </c>
      <c r="H84" s="66">
        <f t="shared" si="8"/>
        <v>0</v>
      </c>
      <c r="I84" s="66">
        <f t="shared" si="9"/>
        <v>0</v>
      </c>
      <c r="J84" s="66">
        <f t="shared" si="10"/>
        <v>357.14285714285717</v>
      </c>
      <c r="K84" s="66">
        <f t="shared" si="11"/>
        <v>12.857142857142856</v>
      </c>
    </row>
    <row r="85" spans="1:11">
      <c r="A85" s="26" t="s">
        <v>1241</v>
      </c>
      <c r="B85" s="26">
        <v>10</v>
      </c>
      <c r="C85" s="26">
        <v>0</v>
      </c>
      <c r="D85" s="26">
        <v>0</v>
      </c>
      <c r="E85" s="26">
        <v>0</v>
      </c>
      <c r="F85" s="26">
        <v>80</v>
      </c>
      <c r="H85" s="66">
        <f t="shared" si="8"/>
        <v>0</v>
      </c>
      <c r="I85" s="66">
        <f t="shared" si="9"/>
        <v>0</v>
      </c>
      <c r="J85" s="66">
        <f t="shared" si="10"/>
        <v>4000</v>
      </c>
      <c r="K85" s="66">
        <f t="shared" si="11"/>
        <v>0</v>
      </c>
    </row>
    <row r="86" spans="1:11">
      <c r="A86" s="26" t="s">
        <v>1242</v>
      </c>
      <c r="B86" s="26">
        <v>10</v>
      </c>
      <c r="C86" s="26">
        <v>0</v>
      </c>
      <c r="D86" s="26">
        <v>0</v>
      </c>
      <c r="E86" s="26">
        <v>0</v>
      </c>
      <c r="F86" s="26">
        <v>170</v>
      </c>
      <c r="H86" s="66">
        <f t="shared" si="8"/>
        <v>0</v>
      </c>
      <c r="I86" s="66">
        <f t="shared" si="9"/>
        <v>0</v>
      </c>
      <c r="J86" s="66">
        <f t="shared" si="10"/>
        <v>8500</v>
      </c>
      <c r="K86" s="66">
        <f t="shared" si="11"/>
        <v>0</v>
      </c>
    </row>
    <row r="87" spans="1:11">
      <c r="A87" s="26" t="s">
        <v>1243</v>
      </c>
      <c r="B87" s="26">
        <v>30</v>
      </c>
      <c r="C87" s="26">
        <v>0</v>
      </c>
      <c r="D87" s="26">
        <v>1</v>
      </c>
      <c r="E87" s="26">
        <v>1</v>
      </c>
      <c r="F87" s="26">
        <v>20</v>
      </c>
      <c r="H87" s="66">
        <f t="shared" si="8"/>
        <v>0</v>
      </c>
      <c r="I87" s="66">
        <f t="shared" si="9"/>
        <v>16.666666666666668</v>
      </c>
      <c r="J87" s="66">
        <f t="shared" si="10"/>
        <v>333.33333333333331</v>
      </c>
      <c r="K87" s="66">
        <f t="shared" si="11"/>
        <v>30</v>
      </c>
    </row>
    <row r="88" spans="1:11">
      <c r="A88" s="26" t="s">
        <v>1244</v>
      </c>
      <c r="B88" s="26">
        <v>5</v>
      </c>
      <c r="C88" s="26">
        <v>0</v>
      </c>
      <c r="D88" s="26">
        <v>0</v>
      </c>
      <c r="E88" s="26">
        <v>0</v>
      </c>
      <c r="F88" s="26">
        <v>80</v>
      </c>
      <c r="H88" s="66">
        <f t="shared" si="8"/>
        <v>0</v>
      </c>
      <c r="I88" s="66">
        <f t="shared" si="9"/>
        <v>0</v>
      </c>
      <c r="J88" s="66">
        <f t="shared" si="10"/>
        <v>8000</v>
      </c>
      <c r="K88" s="66">
        <f t="shared" si="11"/>
        <v>0</v>
      </c>
    </row>
    <row r="89" spans="1:11" ht="15" thickBot="1">
      <c r="A89" s="26" t="s">
        <v>1245</v>
      </c>
      <c r="B89" s="26">
        <v>5</v>
      </c>
      <c r="C89" s="26">
        <v>0</v>
      </c>
      <c r="D89" s="26">
        <v>0</v>
      </c>
      <c r="E89" s="26">
        <v>0</v>
      </c>
      <c r="F89" s="26">
        <v>55</v>
      </c>
      <c r="H89" s="66">
        <f t="shared" si="8"/>
        <v>0</v>
      </c>
      <c r="I89" s="66">
        <f t="shared" si="9"/>
        <v>0</v>
      </c>
      <c r="J89" s="66">
        <f t="shared" si="10"/>
        <v>5500</v>
      </c>
      <c r="K89" s="66">
        <f t="shared" si="11"/>
        <v>0</v>
      </c>
    </row>
    <row r="90" spans="1:11" ht="15" thickBot="1">
      <c r="A90" s="29" t="s">
        <v>1246</v>
      </c>
      <c r="H90" s="66"/>
      <c r="I90" s="66"/>
      <c r="J90" s="66"/>
      <c r="K90" s="66"/>
    </row>
    <row r="91" spans="1:11">
      <c r="A91" s="26" t="s">
        <v>1313</v>
      </c>
      <c r="B91" s="26">
        <v>350</v>
      </c>
      <c r="C91" s="26">
        <v>10</v>
      </c>
      <c r="D91" s="26">
        <v>11</v>
      </c>
      <c r="E91" s="26">
        <v>2.5</v>
      </c>
      <c r="F91" s="26">
        <v>970</v>
      </c>
      <c r="H91" s="66">
        <f t="shared" si="8"/>
        <v>14.285714285714285</v>
      </c>
      <c r="I91" s="66">
        <f t="shared" si="9"/>
        <v>15.714285714285715</v>
      </c>
      <c r="J91" s="66">
        <f t="shared" si="10"/>
        <v>1385.7142857142858</v>
      </c>
      <c r="K91" s="66">
        <f t="shared" si="11"/>
        <v>6.4285714285714279</v>
      </c>
    </row>
    <row r="92" spans="1:11">
      <c r="A92" s="26" t="s">
        <v>1247</v>
      </c>
      <c r="B92" s="26">
        <v>350</v>
      </c>
      <c r="C92" s="26">
        <v>7</v>
      </c>
      <c r="D92" s="26">
        <v>18</v>
      </c>
      <c r="E92" s="26">
        <v>2.5</v>
      </c>
      <c r="F92" s="26">
        <v>1050</v>
      </c>
      <c r="H92" s="66">
        <f t="shared" si="8"/>
        <v>10</v>
      </c>
      <c r="I92" s="66">
        <f t="shared" si="9"/>
        <v>25.714285714285715</v>
      </c>
      <c r="J92" s="66">
        <f t="shared" si="10"/>
        <v>1500</v>
      </c>
      <c r="K92" s="66">
        <f t="shared" si="11"/>
        <v>6.4285714285714279</v>
      </c>
    </row>
    <row r="93" spans="1:11">
      <c r="A93" s="26" t="s">
        <v>1248</v>
      </c>
      <c r="B93" s="26">
        <v>340</v>
      </c>
      <c r="C93" s="26">
        <v>7</v>
      </c>
      <c r="D93" s="26">
        <v>15</v>
      </c>
      <c r="E93" s="26">
        <v>3</v>
      </c>
      <c r="F93" s="26">
        <v>1090</v>
      </c>
      <c r="H93" s="66">
        <f t="shared" si="8"/>
        <v>10.294117647058824</v>
      </c>
      <c r="I93" s="66">
        <f t="shared" si="9"/>
        <v>22.058823529411764</v>
      </c>
      <c r="J93" s="66">
        <f t="shared" si="10"/>
        <v>1602.9411764705883</v>
      </c>
      <c r="K93" s="66">
        <f t="shared" si="11"/>
        <v>7.9411764705882346</v>
      </c>
    </row>
    <row r="94" spans="1:11">
      <c r="A94" s="26" t="s">
        <v>1249</v>
      </c>
      <c r="B94" s="26">
        <v>150</v>
      </c>
      <c r="C94" s="26">
        <v>2</v>
      </c>
      <c r="D94" s="26">
        <v>12</v>
      </c>
      <c r="E94" s="26">
        <v>1</v>
      </c>
      <c r="F94" s="26">
        <v>480</v>
      </c>
      <c r="H94" s="66">
        <f t="shared" si="8"/>
        <v>6.666666666666667</v>
      </c>
      <c r="I94" s="66">
        <f t="shared" si="9"/>
        <v>40</v>
      </c>
      <c r="J94" s="66">
        <f t="shared" si="10"/>
        <v>1600</v>
      </c>
      <c r="K94" s="66">
        <f t="shared" si="11"/>
        <v>6</v>
      </c>
    </row>
    <row r="95" spans="1:11">
      <c r="A95" s="26" t="s">
        <v>1250</v>
      </c>
      <c r="B95" s="26">
        <v>150</v>
      </c>
      <c r="C95" s="26">
        <v>3</v>
      </c>
      <c r="D95" s="26">
        <v>6</v>
      </c>
      <c r="E95" s="26">
        <v>2</v>
      </c>
      <c r="F95" s="26">
        <v>310</v>
      </c>
      <c r="H95" s="66">
        <f t="shared" si="8"/>
        <v>10</v>
      </c>
      <c r="I95" s="66">
        <f t="shared" si="9"/>
        <v>20</v>
      </c>
      <c r="J95" s="66">
        <f t="shared" si="10"/>
        <v>1033.3333333333335</v>
      </c>
      <c r="K95" s="66">
        <f t="shared" si="11"/>
        <v>12</v>
      </c>
    </row>
    <row r="96" spans="1:11">
      <c r="A96" s="26" t="s">
        <v>1251</v>
      </c>
      <c r="B96" s="26">
        <v>150</v>
      </c>
      <c r="C96" s="26">
        <v>2</v>
      </c>
      <c r="D96" s="26">
        <v>9</v>
      </c>
      <c r="E96" s="26">
        <v>1.5</v>
      </c>
      <c r="F96" s="26">
        <v>520</v>
      </c>
      <c r="H96" s="66">
        <f t="shared" si="8"/>
        <v>6.666666666666667</v>
      </c>
      <c r="I96" s="66">
        <f t="shared" si="9"/>
        <v>30</v>
      </c>
      <c r="J96" s="66">
        <f t="shared" si="10"/>
        <v>1733.3333333333335</v>
      </c>
      <c r="K96" s="66">
        <f t="shared" si="11"/>
        <v>9</v>
      </c>
    </row>
    <row r="97" spans="1:11" ht="15" thickBot="1">
      <c r="A97" s="26" t="s">
        <v>1252</v>
      </c>
      <c r="B97" s="26">
        <v>180</v>
      </c>
      <c r="C97" s="26">
        <v>3</v>
      </c>
      <c r="D97" s="26">
        <v>8</v>
      </c>
      <c r="E97" s="26">
        <v>2.5</v>
      </c>
      <c r="F97" s="26">
        <v>520</v>
      </c>
      <c r="H97" s="66">
        <f t="shared" si="8"/>
        <v>8.3333333333333339</v>
      </c>
      <c r="I97" s="66">
        <f t="shared" si="9"/>
        <v>22.222222222222221</v>
      </c>
      <c r="J97" s="66">
        <f t="shared" si="10"/>
        <v>1444.4444444444443</v>
      </c>
      <c r="K97" s="66">
        <f t="shared" si="11"/>
        <v>12.5</v>
      </c>
    </row>
    <row r="98" spans="1:11" ht="15" thickBot="1">
      <c r="A98" s="29" t="s">
        <v>1253</v>
      </c>
      <c r="H98" s="66"/>
      <c r="I98" s="66"/>
      <c r="J98" s="66"/>
      <c r="K98" s="66"/>
    </row>
    <row r="99" spans="1:11">
      <c r="A99" s="26" t="s">
        <v>1254</v>
      </c>
      <c r="B99" s="26">
        <v>490</v>
      </c>
      <c r="C99" s="26">
        <v>5</v>
      </c>
      <c r="D99" s="26">
        <v>20</v>
      </c>
      <c r="E99" s="26">
        <v>10</v>
      </c>
      <c r="F99" s="26">
        <v>810</v>
      </c>
      <c r="H99" s="66">
        <f t="shared" si="8"/>
        <v>5.1020408163265305</v>
      </c>
      <c r="I99" s="66">
        <f t="shared" si="9"/>
        <v>20.408163265306122</v>
      </c>
      <c r="J99" s="66">
        <f t="shared" si="10"/>
        <v>826.53061224489795</v>
      </c>
      <c r="K99" s="66">
        <f t="shared" si="11"/>
        <v>18.367346938775512</v>
      </c>
    </row>
    <row r="100" spans="1:11">
      <c r="A100" s="26" t="s">
        <v>1255</v>
      </c>
      <c r="B100" s="26">
        <v>270</v>
      </c>
      <c r="C100" s="26">
        <v>2</v>
      </c>
      <c r="D100" s="26">
        <v>17</v>
      </c>
      <c r="E100" s="26">
        <v>3.5</v>
      </c>
      <c r="F100" s="26">
        <v>510</v>
      </c>
      <c r="H100" s="66">
        <f t="shared" si="8"/>
        <v>3.7037037037037037</v>
      </c>
      <c r="I100" s="66">
        <f t="shared" si="9"/>
        <v>31.481481481481477</v>
      </c>
      <c r="J100" s="66">
        <f t="shared" si="10"/>
        <v>944.44444444444446</v>
      </c>
      <c r="K100" s="66">
        <f t="shared" si="11"/>
        <v>11.666666666666666</v>
      </c>
    </row>
    <row r="101" spans="1:11">
      <c r="A101" s="26" t="s">
        <v>1256</v>
      </c>
      <c r="B101" s="26">
        <v>270</v>
      </c>
      <c r="C101" s="26">
        <v>2</v>
      </c>
      <c r="D101" s="26">
        <v>14</v>
      </c>
      <c r="E101" s="26">
        <v>4</v>
      </c>
      <c r="F101" s="26">
        <v>550</v>
      </c>
      <c r="H101" s="66">
        <f t="shared" si="8"/>
        <v>3.7037037037037037</v>
      </c>
      <c r="I101" s="66">
        <f t="shared" si="9"/>
        <v>25.925925925925924</v>
      </c>
      <c r="J101" s="66">
        <f t="shared" si="10"/>
        <v>1018.5185185185186</v>
      </c>
      <c r="K101" s="66">
        <f t="shared" si="11"/>
        <v>13.333333333333334</v>
      </c>
    </row>
    <row r="102" spans="1:11" ht="15" thickBot="1">
      <c r="A102" s="26" t="s">
        <v>1257</v>
      </c>
      <c r="B102" s="26">
        <v>300</v>
      </c>
      <c r="C102" s="26">
        <v>4</v>
      </c>
      <c r="D102" s="26">
        <v>13</v>
      </c>
      <c r="E102" s="26">
        <v>5</v>
      </c>
      <c r="F102" s="26">
        <v>550</v>
      </c>
      <c r="H102" s="66">
        <f t="shared" si="8"/>
        <v>6.666666666666667</v>
      </c>
      <c r="I102" s="66">
        <f t="shared" si="9"/>
        <v>21.666666666666668</v>
      </c>
      <c r="J102" s="66">
        <f t="shared" si="10"/>
        <v>916.66666666666663</v>
      </c>
      <c r="K102" s="66">
        <f t="shared" si="11"/>
        <v>15</v>
      </c>
    </row>
    <row r="103" spans="1:11" ht="15" thickBot="1">
      <c r="A103" s="29" t="s">
        <v>1258</v>
      </c>
      <c r="H103" s="66"/>
      <c r="I103" s="66"/>
      <c r="J103" s="66"/>
      <c r="K103" s="66"/>
    </row>
    <row r="104" spans="1:11">
      <c r="A104" s="26" t="s">
        <v>1259</v>
      </c>
      <c r="B104" s="26">
        <v>280</v>
      </c>
      <c r="C104" s="26">
        <v>2</v>
      </c>
      <c r="D104" s="26">
        <v>4</v>
      </c>
      <c r="E104" s="26">
        <v>1.5</v>
      </c>
      <c r="F104" s="26">
        <v>230</v>
      </c>
      <c r="H104" s="66">
        <f t="shared" si="8"/>
        <v>3.5714285714285712</v>
      </c>
      <c r="I104" s="66">
        <f t="shared" si="9"/>
        <v>7.1428571428571423</v>
      </c>
      <c r="J104" s="66">
        <f t="shared" si="10"/>
        <v>410.71428571428572</v>
      </c>
      <c r="K104" s="66">
        <f t="shared" si="11"/>
        <v>4.8214285714285721</v>
      </c>
    </row>
    <row r="105" spans="1:11">
      <c r="A105" s="26" t="s">
        <v>1258</v>
      </c>
      <c r="B105" s="26">
        <v>330</v>
      </c>
      <c r="C105" s="26">
        <v>2</v>
      </c>
      <c r="D105" s="26">
        <v>4</v>
      </c>
      <c r="E105" s="26">
        <v>2</v>
      </c>
      <c r="F105" s="26">
        <v>370</v>
      </c>
      <c r="H105" s="66">
        <f t="shared" si="8"/>
        <v>3.0303030303030303</v>
      </c>
      <c r="I105" s="66">
        <f t="shared" si="9"/>
        <v>6.0606060606060606</v>
      </c>
      <c r="J105" s="66">
        <f t="shared" si="10"/>
        <v>560.60606060606051</v>
      </c>
      <c r="K105" s="66">
        <f t="shared" si="11"/>
        <v>5.4545454545454541</v>
      </c>
    </row>
    <row r="106" spans="1:11">
      <c r="A106" s="26" t="s">
        <v>1260</v>
      </c>
      <c r="B106" s="26">
        <v>780</v>
      </c>
      <c r="C106" s="26">
        <v>12</v>
      </c>
      <c r="D106" s="26">
        <v>18</v>
      </c>
      <c r="E106" s="26">
        <v>7</v>
      </c>
      <c r="F106" s="26">
        <v>1000</v>
      </c>
      <c r="H106" s="66">
        <f t="shared" si="8"/>
        <v>7.6923076923076925</v>
      </c>
      <c r="I106" s="66">
        <f t="shared" si="9"/>
        <v>11.538461538461538</v>
      </c>
      <c r="J106" s="66">
        <f t="shared" si="10"/>
        <v>641.02564102564111</v>
      </c>
      <c r="K106" s="66">
        <f t="shared" si="11"/>
        <v>8.0769230769230766</v>
      </c>
    </row>
    <row r="107" spans="1:11">
      <c r="A107" s="26" t="s">
        <v>1261</v>
      </c>
      <c r="B107" s="26">
        <v>440</v>
      </c>
      <c r="C107" s="26">
        <v>7</v>
      </c>
      <c r="D107" s="26">
        <v>12</v>
      </c>
      <c r="E107" s="26">
        <v>5</v>
      </c>
      <c r="F107" s="26">
        <v>630</v>
      </c>
      <c r="H107" s="66">
        <f t="shared" si="8"/>
        <v>7.9545454545454541</v>
      </c>
      <c r="I107" s="66">
        <f t="shared" si="9"/>
        <v>13.636363636363635</v>
      </c>
      <c r="J107" s="66">
        <f t="shared" si="10"/>
        <v>715.90909090909099</v>
      </c>
      <c r="K107" s="66">
        <f t="shared" si="11"/>
        <v>10.227272727272728</v>
      </c>
    </row>
    <row r="108" spans="1:11" ht="15" thickBot="1">
      <c r="A108" s="26" t="s">
        <v>1262</v>
      </c>
      <c r="B108" s="26">
        <v>990</v>
      </c>
      <c r="C108" s="26">
        <v>14</v>
      </c>
      <c r="D108" s="26">
        <v>20</v>
      </c>
      <c r="E108" s="26">
        <v>9</v>
      </c>
      <c r="F108" s="26">
        <v>1570</v>
      </c>
      <c r="H108" s="66">
        <f t="shared" si="8"/>
        <v>7.0707070707070709</v>
      </c>
      <c r="I108" s="66">
        <f t="shared" si="9"/>
        <v>10.101010101010102</v>
      </c>
      <c r="J108" s="66">
        <f t="shared" si="10"/>
        <v>792.92929292929296</v>
      </c>
      <c r="K108" s="66">
        <f t="shared" si="11"/>
        <v>8.1818181818181817</v>
      </c>
    </row>
    <row r="109" spans="1:11" ht="15" thickBot="1">
      <c r="A109" s="29" t="s">
        <v>1263</v>
      </c>
      <c r="H109" s="66"/>
      <c r="I109" s="66"/>
      <c r="J109" s="66"/>
      <c r="K109" s="66"/>
    </row>
    <row r="110" spans="1:11">
      <c r="A110" s="26" t="s">
        <v>1264</v>
      </c>
      <c r="B110" s="26">
        <v>310</v>
      </c>
      <c r="C110" s="26">
        <v>2</v>
      </c>
      <c r="D110" s="26">
        <v>3</v>
      </c>
      <c r="E110" s="26">
        <v>2.5</v>
      </c>
      <c r="F110" s="26">
        <v>310</v>
      </c>
      <c r="H110" s="66">
        <f t="shared" si="8"/>
        <v>3.225806451612903</v>
      </c>
      <c r="I110" s="66">
        <f t="shared" si="9"/>
        <v>4.838709677419355</v>
      </c>
      <c r="J110" s="66">
        <f t="shared" si="10"/>
        <v>500</v>
      </c>
      <c r="K110" s="66">
        <f t="shared" si="11"/>
        <v>7.2580645161290329</v>
      </c>
    </row>
    <row r="111" spans="1:11">
      <c r="A111" s="26" t="s">
        <v>1265</v>
      </c>
      <c r="B111" s="26">
        <v>290</v>
      </c>
      <c r="C111" s="26">
        <v>3</v>
      </c>
      <c r="D111" s="26">
        <v>4</v>
      </c>
      <c r="E111" s="26">
        <v>2.5</v>
      </c>
      <c r="F111" s="26">
        <v>620</v>
      </c>
      <c r="H111" s="66">
        <f t="shared" si="8"/>
        <v>5.1724137931034484</v>
      </c>
      <c r="I111" s="66">
        <f t="shared" si="9"/>
        <v>6.8965517241379306</v>
      </c>
      <c r="J111" s="66">
        <f t="shared" si="10"/>
        <v>1068.9655172413793</v>
      </c>
      <c r="K111" s="66">
        <f t="shared" si="11"/>
        <v>7.7586206896551726</v>
      </c>
    </row>
    <row r="112" spans="1:11">
      <c r="A112" s="26" t="s">
        <v>1266</v>
      </c>
      <c r="B112" s="26">
        <v>170</v>
      </c>
      <c r="C112" s="26">
        <v>1</v>
      </c>
      <c r="D112" s="26">
        <v>1</v>
      </c>
      <c r="E112" s="26">
        <v>0</v>
      </c>
      <c r="F112" s="26">
        <v>200</v>
      </c>
      <c r="H112" s="66">
        <f t="shared" si="8"/>
        <v>2.9411764705882351</v>
      </c>
      <c r="I112" s="66">
        <f t="shared" si="9"/>
        <v>2.9411764705882351</v>
      </c>
      <c r="J112" s="66">
        <f t="shared" si="10"/>
        <v>588.23529411764707</v>
      </c>
      <c r="K112" s="66">
        <f t="shared" si="11"/>
        <v>0</v>
      </c>
    </row>
    <row r="113" spans="1:11">
      <c r="A113" s="26" t="s">
        <v>1267</v>
      </c>
      <c r="B113" s="26">
        <v>120</v>
      </c>
      <c r="C113" s="26">
        <v>1</v>
      </c>
      <c r="D113" s="26">
        <v>2</v>
      </c>
      <c r="E113" s="26">
        <v>0</v>
      </c>
      <c r="F113" s="26">
        <v>200</v>
      </c>
      <c r="H113" s="66">
        <f t="shared" si="8"/>
        <v>4.166666666666667</v>
      </c>
      <c r="I113" s="66">
        <f t="shared" si="9"/>
        <v>8.3333333333333339</v>
      </c>
      <c r="J113" s="66">
        <f t="shared" si="10"/>
        <v>833.33333333333337</v>
      </c>
      <c r="K113" s="66">
        <f t="shared" si="11"/>
        <v>0</v>
      </c>
    </row>
    <row r="114" spans="1:11" ht="15" thickBot="1">
      <c r="A114" s="26" t="s">
        <v>1268</v>
      </c>
      <c r="B114" s="26">
        <v>180</v>
      </c>
      <c r="C114" s="26">
        <v>7</v>
      </c>
      <c r="D114" s="26">
        <v>9</v>
      </c>
      <c r="E114" s="26">
        <v>3</v>
      </c>
      <c r="F114" s="26">
        <v>560</v>
      </c>
      <c r="H114" s="66">
        <f t="shared" si="8"/>
        <v>19.444444444444446</v>
      </c>
      <c r="I114" s="66">
        <f t="shared" si="9"/>
        <v>25</v>
      </c>
      <c r="J114" s="66">
        <f t="shared" si="10"/>
        <v>1555.5555555555557</v>
      </c>
      <c r="K114" s="66">
        <f t="shared" si="11"/>
        <v>15</v>
      </c>
    </row>
    <row r="115" spans="1:11" ht="15" thickBot="1">
      <c r="A115" s="29" t="s">
        <v>1269</v>
      </c>
      <c r="H115" s="66"/>
      <c r="I115" s="66"/>
      <c r="J115" s="66"/>
      <c r="K115" s="66"/>
    </row>
    <row r="116" spans="1:11">
      <c r="A116" s="26" t="s">
        <v>1270</v>
      </c>
      <c r="B116" s="26">
        <v>480</v>
      </c>
      <c r="C116" s="26">
        <v>4</v>
      </c>
      <c r="D116" s="26">
        <v>19</v>
      </c>
      <c r="E116" s="26">
        <v>11</v>
      </c>
      <c r="F116" s="26">
        <v>1000</v>
      </c>
      <c r="H116" s="66">
        <f t="shared" si="8"/>
        <v>4.166666666666667</v>
      </c>
      <c r="I116" s="66">
        <f t="shared" si="9"/>
        <v>19.791666666666664</v>
      </c>
      <c r="J116" s="66">
        <f t="shared" si="10"/>
        <v>1041.6666666666667</v>
      </c>
      <c r="K116" s="66">
        <f t="shared" si="11"/>
        <v>20.625</v>
      </c>
    </row>
    <row r="117" spans="1:11">
      <c r="A117" s="26" t="s">
        <v>1271</v>
      </c>
      <c r="B117" s="26">
        <v>190</v>
      </c>
      <c r="C117" s="26">
        <v>2</v>
      </c>
      <c r="D117" s="26">
        <v>9</v>
      </c>
      <c r="E117" s="26">
        <v>5</v>
      </c>
      <c r="F117" s="26">
        <v>450</v>
      </c>
      <c r="H117" s="66">
        <f t="shared" si="8"/>
        <v>5.2631578947368416</v>
      </c>
      <c r="I117" s="66">
        <f t="shared" si="9"/>
        <v>23.684210526315791</v>
      </c>
      <c r="J117" s="66">
        <f t="shared" si="10"/>
        <v>1184.2105263157894</v>
      </c>
      <c r="K117" s="66">
        <f t="shared" si="11"/>
        <v>23.684210526315788</v>
      </c>
    </row>
    <row r="118" spans="1:11">
      <c r="A118" s="26" t="s">
        <v>1272</v>
      </c>
      <c r="B118" s="26">
        <v>530</v>
      </c>
      <c r="C118" s="26">
        <v>4</v>
      </c>
      <c r="D118" s="26">
        <v>28</v>
      </c>
      <c r="E118" s="26">
        <v>12</v>
      </c>
      <c r="F118" s="26">
        <v>1210</v>
      </c>
      <c r="H118" s="66">
        <f t="shared" si="8"/>
        <v>3.7735849056603774</v>
      </c>
      <c r="I118" s="66">
        <f t="shared" si="9"/>
        <v>26.415094339622641</v>
      </c>
      <c r="J118" s="66">
        <f t="shared" si="10"/>
        <v>1141.5094339622642</v>
      </c>
      <c r="K118" s="66">
        <f t="shared" si="11"/>
        <v>20.377358490566039</v>
      </c>
    </row>
    <row r="119" spans="1:11">
      <c r="A119" s="26" t="s">
        <v>1312</v>
      </c>
      <c r="B119" s="26">
        <v>380</v>
      </c>
      <c r="C119" s="26">
        <v>5</v>
      </c>
      <c r="D119" s="26">
        <v>16</v>
      </c>
      <c r="E119" s="26">
        <v>8</v>
      </c>
      <c r="F119" s="26">
        <v>930</v>
      </c>
      <c r="H119" s="66">
        <f t="shared" si="8"/>
        <v>6.5789473684210522</v>
      </c>
      <c r="I119" s="66">
        <f t="shared" si="9"/>
        <v>21.052631578947366</v>
      </c>
      <c r="J119" s="66">
        <f t="shared" si="10"/>
        <v>1223.6842105263156</v>
      </c>
      <c r="K119" s="66">
        <f t="shared" si="11"/>
        <v>18.947368421052634</v>
      </c>
    </row>
    <row r="120" spans="1:11">
      <c r="A120" s="26" t="s">
        <v>1273</v>
      </c>
      <c r="B120" s="26">
        <v>540</v>
      </c>
      <c r="C120" s="26">
        <v>7</v>
      </c>
      <c r="D120" s="26">
        <v>16</v>
      </c>
      <c r="E120" s="26">
        <v>6</v>
      </c>
      <c r="F120" s="26">
        <v>1110</v>
      </c>
      <c r="H120" s="66">
        <f t="shared" si="8"/>
        <v>6.481481481481481</v>
      </c>
      <c r="I120" s="66">
        <f t="shared" si="9"/>
        <v>14.814814814814815</v>
      </c>
      <c r="J120" s="66">
        <f t="shared" si="10"/>
        <v>1027.7777777777776</v>
      </c>
      <c r="K120" s="66">
        <f t="shared" si="11"/>
        <v>10</v>
      </c>
    </row>
    <row r="121" spans="1:11">
      <c r="A121" s="26" t="s">
        <v>1274</v>
      </c>
      <c r="B121" s="26">
        <v>340</v>
      </c>
      <c r="C121" s="26">
        <v>6</v>
      </c>
      <c r="D121" s="26">
        <v>22</v>
      </c>
      <c r="E121" s="26">
        <v>7</v>
      </c>
      <c r="F121" s="26">
        <v>1070</v>
      </c>
      <c r="H121" s="66">
        <f t="shared" si="8"/>
        <v>8.8235294117647065</v>
      </c>
      <c r="I121" s="66">
        <f t="shared" si="9"/>
        <v>32.352941176470594</v>
      </c>
      <c r="J121" s="66">
        <f t="shared" si="10"/>
        <v>1573.5294117647059</v>
      </c>
      <c r="K121" s="66">
        <f t="shared" si="11"/>
        <v>18.529411764705884</v>
      </c>
    </row>
    <row r="122" spans="1:11">
      <c r="A122" s="26" t="s">
        <v>1275</v>
      </c>
      <c r="B122" s="26">
        <v>330</v>
      </c>
      <c r="C122" s="26">
        <v>6</v>
      </c>
      <c r="D122" s="26">
        <v>18</v>
      </c>
      <c r="E122" s="26">
        <v>7</v>
      </c>
      <c r="F122" s="26">
        <v>1110</v>
      </c>
      <c r="H122" s="66">
        <f t="shared" si="8"/>
        <v>9.0909090909090899</v>
      </c>
      <c r="I122" s="66">
        <f t="shared" si="9"/>
        <v>27.27272727272727</v>
      </c>
      <c r="J122" s="66">
        <f t="shared" si="10"/>
        <v>1681.818181818182</v>
      </c>
      <c r="K122" s="66">
        <f t="shared" si="11"/>
        <v>19.090909090909093</v>
      </c>
    </row>
    <row r="123" spans="1:11">
      <c r="A123" s="26" t="s">
        <v>1276</v>
      </c>
      <c r="B123" s="26">
        <v>360</v>
      </c>
      <c r="C123" s="26">
        <v>7</v>
      </c>
      <c r="D123" s="26">
        <v>18</v>
      </c>
      <c r="E123" s="26">
        <v>8</v>
      </c>
      <c r="F123" s="26">
        <v>1110</v>
      </c>
      <c r="H123" s="66">
        <f t="shared" si="8"/>
        <v>9.7222222222222232</v>
      </c>
      <c r="I123" s="66">
        <f t="shared" si="9"/>
        <v>25</v>
      </c>
      <c r="J123" s="66">
        <f t="shared" si="10"/>
        <v>1541.6666666666667</v>
      </c>
      <c r="K123" s="66">
        <f t="shared" si="11"/>
        <v>20</v>
      </c>
    </row>
    <row r="124" spans="1:11">
      <c r="A124" s="26" t="s">
        <v>1277</v>
      </c>
      <c r="B124" s="26">
        <v>580</v>
      </c>
      <c r="C124" s="26">
        <v>8</v>
      </c>
      <c r="D124" s="26">
        <v>23</v>
      </c>
      <c r="E124" s="26">
        <v>9</v>
      </c>
      <c r="F124" s="26">
        <v>1270</v>
      </c>
      <c r="H124" s="66">
        <f t="shared" si="8"/>
        <v>6.8965517241379306</v>
      </c>
      <c r="I124" s="66">
        <f t="shared" si="9"/>
        <v>19.827586206896552</v>
      </c>
      <c r="J124" s="66">
        <f t="shared" si="10"/>
        <v>1094.8275862068965</v>
      </c>
      <c r="K124" s="66">
        <f t="shared" si="11"/>
        <v>13.96551724137931</v>
      </c>
    </row>
    <row r="125" spans="1:11">
      <c r="A125" s="26" t="s">
        <v>1278</v>
      </c>
      <c r="B125" s="26">
        <v>270</v>
      </c>
      <c r="C125" s="26">
        <v>4</v>
      </c>
      <c r="D125" s="26">
        <v>14</v>
      </c>
      <c r="E125" s="26">
        <v>7</v>
      </c>
      <c r="F125" s="26">
        <v>760</v>
      </c>
      <c r="H125" s="66">
        <f t="shared" si="8"/>
        <v>7.4074074074074074</v>
      </c>
      <c r="I125" s="66">
        <f t="shared" si="9"/>
        <v>25.925925925925924</v>
      </c>
      <c r="J125" s="66">
        <f t="shared" si="10"/>
        <v>1407.4074074074074</v>
      </c>
      <c r="K125" s="66">
        <f t="shared" si="11"/>
        <v>23.333333333333332</v>
      </c>
    </row>
    <row r="126" spans="1:11">
      <c r="A126" s="26" t="s">
        <v>1279</v>
      </c>
      <c r="B126" s="26">
        <v>540</v>
      </c>
      <c r="C126" s="26">
        <v>7</v>
      </c>
      <c r="D126" s="26">
        <v>20</v>
      </c>
      <c r="E126" s="26">
        <v>8</v>
      </c>
      <c r="F126" s="26">
        <v>860</v>
      </c>
      <c r="H126" s="66">
        <f t="shared" si="8"/>
        <v>6.481481481481481</v>
      </c>
      <c r="I126" s="66">
        <f t="shared" si="9"/>
        <v>18.518518518518519</v>
      </c>
      <c r="J126" s="66">
        <f t="shared" si="10"/>
        <v>796.2962962962963</v>
      </c>
      <c r="K126" s="66">
        <f t="shared" si="11"/>
        <v>13.333333333333334</v>
      </c>
    </row>
    <row r="127" spans="1:11">
      <c r="A127" s="26" t="s">
        <v>1280</v>
      </c>
      <c r="B127" s="26">
        <v>520</v>
      </c>
      <c r="C127" s="26">
        <v>4</v>
      </c>
      <c r="D127" s="26">
        <v>25</v>
      </c>
      <c r="E127" s="26">
        <v>12</v>
      </c>
      <c r="F127" s="26">
        <v>1250</v>
      </c>
      <c r="H127" s="66">
        <f t="shared" si="8"/>
        <v>3.8461538461538463</v>
      </c>
      <c r="I127" s="66">
        <f t="shared" si="9"/>
        <v>24.03846153846154</v>
      </c>
      <c r="J127" s="66">
        <f t="shared" si="10"/>
        <v>1201.9230769230769</v>
      </c>
      <c r="K127" s="66">
        <f t="shared" si="11"/>
        <v>20.76923076923077</v>
      </c>
    </row>
    <row r="128" spans="1:11" ht="15" thickBot="1">
      <c r="A128" s="26" t="s">
        <v>1281</v>
      </c>
      <c r="B128" s="26">
        <v>250</v>
      </c>
      <c r="C128" s="26">
        <v>8</v>
      </c>
      <c r="D128" s="26">
        <v>10</v>
      </c>
      <c r="E128" s="26">
        <v>4</v>
      </c>
      <c r="F128" s="26">
        <v>530</v>
      </c>
      <c r="H128" s="66">
        <f t="shared" si="8"/>
        <v>16</v>
      </c>
      <c r="I128" s="66">
        <f t="shared" si="9"/>
        <v>20</v>
      </c>
      <c r="J128" s="66">
        <f t="shared" si="10"/>
        <v>1060</v>
      </c>
      <c r="K128" s="66">
        <f t="shared" si="11"/>
        <v>14.399999999999999</v>
      </c>
    </row>
    <row r="129" spans="1:11" ht="15" thickBot="1">
      <c r="A129" s="29" t="s">
        <v>1282</v>
      </c>
      <c r="H129" s="66"/>
      <c r="I129" s="66"/>
      <c r="J129" s="66"/>
      <c r="K129" s="66"/>
    </row>
    <row r="130" spans="1:11">
      <c r="A130" s="26" t="s">
        <v>1277</v>
      </c>
      <c r="B130" s="26">
        <v>580</v>
      </c>
      <c r="C130" s="26">
        <v>8</v>
      </c>
      <c r="D130" s="26">
        <v>23</v>
      </c>
      <c r="E130" s="26">
        <v>9</v>
      </c>
      <c r="F130" s="26">
        <v>1270</v>
      </c>
      <c r="H130" s="66">
        <f t="shared" si="8"/>
        <v>6.8965517241379306</v>
      </c>
      <c r="I130" s="66">
        <f t="shared" si="9"/>
        <v>19.827586206896552</v>
      </c>
      <c r="J130" s="66">
        <f t="shared" si="10"/>
        <v>1094.8275862068965</v>
      </c>
      <c r="K130" s="66">
        <f t="shared" si="11"/>
        <v>13.96551724137931</v>
      </c>
    </row>
    <row r="131" spans="1:11">
      <c r="A131" s="26" t="s">
        <v>1283</v>
      </c>
      <c r="B131" s="26">
        <v>780</v>
      </c>
      <c r="C131" s="26">
        <v>11</v>
      </c>
      <c r="D131" s="26">
        <v>26</v>
      </c>
      <c r="E131" s="26">
        <v>10</v>
      </c>
      <c r="F131" s="26">
        <v>1340</v>
      </c>
      <c r="H131" s="66">
        <f t="shared" si="8"/>
        <v>7.0512820512820511</v>
      </c>
      <c r="I131" s="66">
        <f t="shared" si="9"/>
        <v>16.666666666666668</v>
      </c>
      <c r="J131" s="66">
        <f t="shared" si="10"/>
        <v>858.97435897435889</v>
      </c>
      <c r="K131" s="66">
        <f t="shared" si="11"/>
        <v>11.538461538461538</v>
      </c>
    </row>
    <row r="132" spans="1:11">
      <c r="A132" s="26" t="s">
        <v>1284</v>
      </c>
      <c r="B132" s="26">
        <v>730</v>
      </c>
      <c r="C132" s="26">
        <v>8</v>
      </c>
      <c r="D132" s="26">
        <v>34</v>
      </c>
      <c r="E132" s="26">
        <v>7</v>
      </c>
      <c r="F132" s="26">
        <v>1260</v>
      </c>
      <c r="H132" s="66">
        <f t="shared" si="8"/>
        <v>5.4794520547945202</v>
      </c>
      <c r="I132" s="66">
        <f t="shared" si="9"/>
        <v>23.287671232876715</v>
      </c>
      <c r="J132" s="66">
        <f t="shared" si="10"/>
        <v>863.01369863013701</v>
      </c>
      <c r="K132" s="66">
        <f t="shared" si="11"/>
        <v>8.6301369863013697</v>
      </c>
    </row>
    <row r="133" spans="1:11" ht="15" thickBot="1">
      <c r="A133" s="26" t="s">
        <v>1285</v>
      </c>
      <c r="B133" s="26">
        <v>720</v>
      </c>
      <c r="C133" s="26">
        <v>8</v>
      </c>
      <c r="D133" s="26">
        <v>28</v>
      </c>
      <c r="E133" s="26">
        <v>8</v>
      </c>
      <c r="F133" s="26">
        <v>1340</v>
      </c>
      <c r="H133" s="66">
        <f t="shared" si="8"/>
        <v>5.5555555555555554</v>
      </c>
      <c r="I133" s="66">
        <f t="shared" si="9"/>
        <v>19.444444444444446</v>
      </c>
      <c r="J133" s="66">
        <f t="shared" si="10"/>
        <v>930.55555555555554</v>
      </c>
      <c r="K133" s="66">
        <f t="shared" si="11"/>
        <v>10</v>
      </c>
    </row>
    <row r="134" spans="1:11" ht="15" thickBot="1">
      <c r="A134" s="29" t="s">
        <v>1286</v>
      </c>
      <c r="H134" s="66"/>
      <c r="I134" s="66"/>
      <c r="J134" s="66"/>
      <c r="K134" s="66"/>
    </row>
    <row r="135" spans="1:11">
      <c r="A135" s="26" t="s">
        <v>1194</v>
      </c>
      <c r="B135" s="26">
        <v>180</v>
      </c>
      <c r="C135" s="26">
        <v>1</v>
      </c>
      <c r="D135" s="26">
        <v>14</v>
      </c>
      <c r="E135" s="26">
        <v>2.5</v>
      </c>
      <c r="F135" s="26">
        <v>460</v>
      </c>
      <c r="H135" s="66">
        <f t="shared" ref="H135:H161" si="12">C135/B135*500</f>
        <v>2.7777777777777777</v>
      </c>
      <c r="I135" s="66">
        <f t="shared" ref="I135:I161" si="13">D135/B135*500</f>
        <v>38.888888888888893</v>
      </c>
      <c r="J135" s="66">
        <f t="shared" ref="J135:J161" si="14">F135/B135*500</f>
        <v>1277.7777777777776</v>
      </c>
      <c r="K135" s="66">
        <f t="shared" ref="K135:K161" si="15">(E135*9)/B135*100</f>
        <v>12.5</v>
      </c>
    </row>
    <row r="136" spans="1:11">
      <c r="A136" s="26" t="s">
        <v>1195</v>
      </c>
      <c r="B136" s="26">
        <v>270</v>
      </c>
      <c r="C136" s="26">
        <v>3</v>
      </c>
      <c r="D136" s="26">
        <v>6</v>
      </c>
      <c r="E136" s="26">
        <v>3</v>
      </c>
      <c r="F136" s="26">
        <v>520</v>
      </c>
      <c r="H136" s="66">
        <f t="shared" si="12"/>
        <v>5.5555555555555554</v>
      </c>
      <c r="I136" s="66">
        <f t="shared" si="13"/>
        <v>11.111111111111111</v>
      </c>
      <c r="J136" s="66">
        <f t="shared" si="14"/>
        <v>962.96296296296293</v>
      </c>
      <c r="K136" s="66">
        <f t="shared" si="15"/>
        <v>10</v>
      </c>
    </row>
    <row r="137" spans="1:11">
      <c r="A137" s="26" t="s">
        <v>1196</v>
      </c>
      <c r="B137" s="26">
        <v>170</v>
      </c>
      <c r="C137" s="26">
        <v>3</v>
      </c>
      <c r="D137" s="26">
        <v>8</v>
      </c>
      <c r="E137" s="26">
        <v>3.5</v>
      </c>
      <c r="F137" s="26">
        <v>290</v>
      </c>
      <c r="H137" s="66">
        <f t="shared" si="12"/>
        <v>8.8235294117647065</v>
      </c>
      <c r="I137" s="66">
        <f t="shared" si="13"/>
        <v>23.52941176470588</v>
      </c>
      <c r="J137" s="66">
        <f t="shared" si="14"/>
        <v>852.94117647058818</v>
      </c>
      <c r="K137" s="66">
        <f t="shared" si="15"/>
        <v>18.529411764705884</v>
      </c>
    </row>
    <row r="138" spans="1:11">
      <c r="A138" s="26" t="s">
        <v>1197</v>
      </c>
      <c r="B138" s="26">
        <v>200</v>
      </c>
      <c r="C138" s="26">
        <v>3</v>
      </c>
      <c r="D138" s="26">
        <v>9</v>
      </c>
      <c r="E138" s="26">
        <v>4.5</v>
      </c>
      <c r="F138" s="26">
        <v>320</v>
      </c>
      <c r="H138" s="66">
        <f t="shared" si="12"/>
        <v>7.5</v>
      </c>
      <c r="I138" s="66">
        <f t="shared" si="13"/>
        <v>22.5</v>
      </c>
      <c r="J138" s="66">
        <f t="shared" si="14"/>
        <v>800</v>
      </c>
      <c r="K138" s="66">
        <f t="shared" si="15"/>
        <v>20.25</v>
      </c>
    </row>
    <row r="139" spans="1:11">
      <c r="A139" s="26" t="s">
        <v>1198</v>
      </c>
      <c r="B139" s="26">
        <v>350</v>
      </c>
      <c r="C139" s="26">
        <v>7</v>
      </c>
      <c r="D139" s="26">
        <v>14</v>
      </c>
      <c r="E139" s="26">
        <v>6</v>
      </c>
      <c r="F139" s="26">
        <v>670</v>
      </c>
      <c r="H139" s="66">
        <f t="shared" si="12"/>
        <v>10</v>
      </c>
      <c r="I139" s="66">
        <f t="shared" si="13"/>
        <v>20</v>
      </c>
      <c r="J139" s="66">
        <f t="shared" si="14"/>
        <v>957.14285714285722</v>
      </c>
      <c r="K139" s="66">
        <f t="shared" si="15"/>
        <v>15.428571428571427</v>
      </c>
    </row>
    <row r="140" spans="1:11">
      <c r="A140" s="26" t="s">
        <v>1199</v>
      </c>
      <c r="B140" s="26">
        <v>170</v>
      </c>
      <c r="C140" s="26">
        <v>2</v>
      </c>
      <c r="D140" s="26">
        <v>8</v>
      </c>
      <c r="E140" s="26">
        <v>3.5</v>
      </c>
      <c r="F140" s="26">
        <v>340</v>
      </c>
      <c r="H140" s="66">
        <f t="shared" si="12"/>
        <v>5.8823529411764701</v>
      </c>
      <c r="I140" s="66">
        <f t="shared" si="13"/>
        <v>23.52941176470588</v>
      </c>
      <c r="J140" s="66">
        <f t="shared" si="14"/>
        <v>1000</v>
      </c>
      <c r="K140" s="66">
        <f t="shared" si="15"/>
        <v>18.529411764705884</v>
      </c>
    </row>
    <row r="141" spans="1:11">
      <c r="A141" s="26" t="s">
        <v>1200</v>
      </c>
      <c r="B141" s="26">
        <v>200</v>
      </c>
      <c r="C141" s="26">
        <v>3</v>
      </c>
      <c r="D141" s="26">
        <v>0</v>
      </c>
      <c r="E141" s="26">
        <v>4.5</v>
      </c>
      <c r="F141" s="26">
        <v>370</v>
      </c>
      <c r="H141" s="66">
        <f t="shared" si="12"/>
        <v>7.5</v>
      </c>
      <c r="I141" s="66">
        <f t="shared" si="13"/>
        <v>0</v>
      </c>
      <c r="J141" s="66">
        <f t="shared" si="14"/>
        <v>925</v>
      </c>
      <c r="K141" s="66">
        <f t="shared" si="15"/>
        <v>20.25</v>
      </c>
    </row>
    <row r="142" spans="1:11">
      <c r="A142" s="26" t="s">
        <v>1201</v>
      </c>
      <c r="B142" s="26">
        <v>320</v>
      </c>
      <c r="C142" s="26">
        <v>7</v>
      </c>
      <c r="D142" s="26">
        <v>13</v>
      </c>
      <c r="E142" s="26">
        <v>4.5</v>
      </c>
      <c r="F142" s="26">
        <v>640</v>
      </c>
      <c r="H142" s="66">
        <f t="shared" si="12"/>
        <v>10.9375</v>
      </c>
      <c r="I142" s="66">
        <f t="shared" si="13"/>
        <v>20.3125</v>
      </c>
      <c r="J142" s="66">
        <f t="shared" si="14"/>
        <v>1000</v>
      </c>
      <c r="K142" s="66">
        <f t="shared" si="15"/>
        <v>12.65625</v>
      </c>
    </row>
    <row r="143" spans="1:11">
      <c r="A143" s="26" t="s">
        <v>1249</v>
      </c>
      <c r="B143" s="26">
        <v>150</v>
      </c>
      <c r="C143" s="26">
        <v>2</v>
      </c>
      <c r="D143" s="26">
        <v>12</v>
      </c>
      <c r="E143" s="26">
        <v>1</v>
      </c>
      <c r="F143" s="26">
        <v>480</v>
      </c>
      <c r="H143" s="66">
        <f t="shared" si="12"/>
        <v>6.666666666666667</v>
      </c>
      <c r="I143" s="66">
        <f t="shared" si="13"/>
        <v>40</v>
      </c>
      <c r="J143" s="66">
        <f t="shared" si="14"/>
        <v>1600</v>
      </c>
      <c r="K143" s="66">
        <f t="shared" si="15"/>
        <v>6</v>
      </c>
    </row>
    <row r="144" spans="1:11">
      <c r="A144" s="26" t="s">
        <v>1202</v>
      </c>
      <c r="B144" s="26">
        <v>150</v>
      </c>
      <c r="C144" s="26">
        <v>3</v>
      </c>
      <c r="D144" s="26">
        <v>6</v>
      </c>
      <c r="E144" s="26">
        <v>2</v>
      </c>
      <c r="F144" s="26">
        <v>310</v>
      </c>
      <c r="H144" s="66">
        <f t="shared" si="12"/>
        <v>10</v>
      </c>
      <c r="I144" s="66">
        <f t="shared" si="13"/>
        <v>20</v>
      </c>
      <c r="J144" s="66">
        <f t="shared" si="14"/>
        <v>1033.3333333333335</v>
      </c>
      <c r="K144" s="66">
        <f t="shared" si="15"/>
        <v>12</v>
      </c>
    </row>
    <row r="145" spans="1:11">
      <c r="A145" s="26" t="s">
        <v>1203</v>
      </c>
      <c r="B145" s="26">
        <v>250</v>
      </c>
      <c r="C145" s="26">
        <v>2</v>
      </c>
      <c r="D145" s="26">
        <v>11</v>
      </c>
      <c r="E145" s="26">
        <v>4</v>
      </c>
      <c r="F145" s="26">
        <v>550</v>
      </c>
      <c r="H145" s="66">
        <f t="shared" si="12"/>
        <v>4</v>
      </c>
      <c r="I145" s="66">
        <f t="shared" si="13"/>
        <v>22</v>
      </c>
      <c r="J145" s="66">
        <f t="shared" si="14"/>
        <v>1100</v>
      </c>
      <c r="K145" s="66">
        <f t="shared" si="15"/>
        <v>14.399999999999999</v>
      </c>
    </row>
    <row r="146" spans="1:11">
      <c r="A146" s="26" t="s">
        <v>1204</v>
      </c>
      <c r="B146" s="26">
        <v>230</v>
      </c>
      <c r="C146" s="26">
        <v>3</v>
      </c>
      <c r="D146" s="26">
        <v>10</v>
      </c>
      <c r="E146" s="26">
        <v>5</v>
      </c>
      <c r="F146" s="26">
        <v>530</v>
      </c>
      <c r="H146" s="66">
        <f t="shared" si="12"/>
        <v>6.5217391304347823</v>
      </c>
      <c r="I146" s="66">
        <f t="shared" si="13"/>
        <v>21.739130434782609</v>
      </c>
      <c r="J146" s="66">
        <f t="shared" si="14"/>
        <v>1152.1739130434783</v>
      </c>
      <c r="K146" s="66">
        <f t="shared" si="15"/>
        <v>19.565217391304348</v>
      </c>
    </row>
    <row r="147" spans="1:11" ht="15" thickBot="1">
      <c r="A147" s="26" t="s">
        <v>1205</v>
      </c>
      <c r="B147" s="26">
        <v>200</v>
      </c>
      <c r="C147" s="26">
        <v>3</v>
      </c>
      <c r="D147" s="26">
        <v>10</v>
      </c>
      <c r="E147" s="26">
        <v>4</v>
      </c>
      <c r="F147" s="26">
        <v>510</v>
      </c>
      <c r="H147" s="66">
        <f t="shared" si="12"/>
        <v>7.5</v>
      </c>
      <c r="I147" s="66">
        <f t="shared" si="13"/>
        <v>25</v>
      </c>
      <c r="J147" s="66">
        <f t="shared" si="14"/>
        <v>1275</v>
      </c>
      <c r="K147" s="66">
        <f t="shared" si="15"/>
        <v>18</v>
      </c>
    </row>
    <row r="148" spans="1:11" ht="15" thickBot="1">
      <c r="A148" s="29" t="s">
        <v>1206</v>
      </c>
      <c r="H148" s="66"/>
      <c r="I148" s="66"/>
      <c r="J148" s="66"/>
      <c r="K148" s="66"/>
    </row>
    <row r="149" spans="1:11">
      <c r="A149" s="26" t="s">
        <v>1207</v>
      </c>
      <c r="B149" s="26">
        <v>780</v>
      </c>
      <c r="C149" s="26">
        <v>8</v>
      </c>
      <c r="D149" s="26">
        <v>24</v>
      </c>
      <c r="E149" s="26">
        <v>11</v>
      </c>
      <c r="F149" s="26">
        <v>1590</v>
      </c>
      <c r="H149" s="66">
        <f t="shared" si="12"/>
        <v>5.1282051282051286</v>
      </c>
      <c r="I149" s="66">
        <f t="shared" si="13"/>
        <v>15.384615384615385</v>
      </c>
      <c r="J149" s="66">
        <f t="shared" si="14"/>
        <v>1019.2307692307692</v>
      </c>
      <c r="K149" s="66">
        <f t="shared" si="15"/>
        <v>12.692307692307692</v>
      </c>
    </row>
    <row r="150" spans="1:11">
      <c r="A150" s="26" t="s">
        <v>1262</v>
      </c>
      <c r="B150" s="26">
        <v>990</v>
      </c>
      <c r="C150" s="26">
        <v>14</v>
      </c>
      <c r="D150" s="26">
        <v>20</v>
      </c>
      <c r="E150" s="26">
        <v>9</v>
      </c>
      <c r="F150" s="26">
        <v>1570</v>
      </c>
      <c r="H150" s="66">
        <f t="shared" si="12"/>
        <v>7.0707070707070709</v>
      </c>
      <c r="I150" s="66">
        <f t="shared" si="13"/>
        <v>10.101010101010102</v>
      </c>
      <c r="J150" s="66">
        <f t="shared" si="14"/>
        <v>792.92929292929296</v>
      </c>
      <c r="K150" s="66">
        <f t="shared" si="15"/>
        <v>8.1818181818181817</v>
      </c>
    </row>
    <row r="151" spans="1:11" ht="15" thickBot="1">
      <c r="A151" s="26" t="s">
        <v>1208</v>
      </c>
      <c r="B151" s="26">
        <v>230</v>
      </c>
      <c r="C151" s="26">
        <v>3</v>
      </c>
      <c r="D151" s="26">
        <v>8</v>
      </c>
      <c r="E151" s="26">
        <v>4.5</v>
      </c>
      <c r="F151" s="26">
        <v>410</v>
      </c>
      <c r="H151" s="66">
        <f t="shared" si="12"/>
        <v>6.5217391304347823</v>
      </c>
      <c r="I151" s="66">
        <f t="shared" si="13"/>
        <v>17.391304347826086</v>
      </c>
      <c r="J151" s="66">
        <f t="shared" si="14"/>
        <v>891.30434782608688</v>
      </c>
      <c r="K151" s="66">
        <f t="shared" si="15"/>
        <v>17.608695652173914</v>
      </c>
    </row>
    <row r="152" spans="1:11" ht="15" thickBot="1">
      <c r="A152" s="29" t="s">
        <v>1209</v>
      </c>
      <c r="H152" s="66"/>
      <c r="I152" s="66"/>
      <c r="J152" s="66"/>
      <c r="K152" s="66"/>
    </row>
    <row r="153" spans="1:11">
      <c r="A153" s="26" t="s">
        <v>1307</v>
      </c>
      <c r="B153" s="26">
        <v>370</v>
      </c>
      <c r="C153" s="26">
        <v>9</v>
      </c>
      <c r="D153" s="26">
        <v>13</v>
      </c>
      <c r="E153" s="26">
        <v>4</v>
      </c>
      <c r="F153" s="26">
        <v>960</v>
      </c>
      <c r="H153" s="66">
        <f t="shared" si="12"/>
        <v>12.162162162162163</v>
      </c>
      <c r="I153" s="66">
        <f t="shared" si="13"/>
        <v>17.567567567567568</v>
      </c>
      <c r="J153" s="66">
        <f t="shared" si="14"/>
        <v>1297.2972972972973</v>
      </c>
      <c r="K153" s="66">
        <f t="shared" si="15"/>
        <v>9.7297297297297298</v>
      </c>
    </row>
    <row r="154" spans="1:11">
      <c r="A154" s="26" t="s">
        <v>1210</v>
      </c>
      <c r="B154" s="26">
        <v>550</v>
      </c>
      <c r="C154" s="26">
        <v>8</v>
      </c>
      <c r="D154" s="26">
        <v>19</v>
      </c>
      <c r="E154" s="26">
        <v>8</v>
      </c>
      <c r="F154" s="26">
        <v>1270</v>
      </c>
      <c r="H154" s="66">
        <f t="shared" si="12"/>
        <v>7.2727272727272725</v>
      </c>
      <c r="I154" s="66">
        <f t="shared" si="13"/>
        <v>17.272727272727273</v>
      </c>
      <c r="J154" s="66">
        <f t="shared" si="14"/>
        <v>1154.5454545454545</v>
      </c>
      <c r="K154" s="66">
        <f t="shared" si="15"/>
        <v>13.090909090909092</v>
      </c>
    </row>
    <row r="155" spans="1:11">
      <c r="A155" s="26" t="s">
        <v>1264</v>
      </c>
      <c r="B155" s="26">
        <v>310</v>
      </c>
      <c r="C155" s="26">
        <v>2</v>
      </c>
      <c r="D155" s="26">
        <v>3</v>
      </c>
      <c r="E155" s="26">
        <v>2.5</v>
      </c>
      <c r="F155" s="26">
        <v>310</v>
      </c>
      <c r="H155" s="66">
        <f t="shared" si="12"/>
        <v>3.225806451612903</v>
      </c>
      <c r="I155" s="66">
        <f t="shared" si="13"/>
        <v>4.838709677419355</v>
      </c>
      <c r="J155" s="66">
        <f t="shared" si="14"/>
        <v>500</v>
      </c>
      <c r="K155" s="66">
        <f t="shared" si="15"/>
        <v>7.2580645161290329</v>
      </c>
    </row>
    <row r="156" spans="1:11">
      <c r="A156" s="26" t="s">
        <v>1211</v>
      </c>
      <c r="B156" s="26">
        <v>190</v>
      </c>
      <c r="C156" s="26">
        <v>2</v>
      </c>
      <c r="D156" s="26">
        <v>9</v>
      </c>
      <c r="E156" s="26">
        <v>5</v>
      </c>
      <c r="F156" s="26">
        <v>450</v>
      </c>
      <c r="H156" s="66">
        <f t="shared" si="12"/>
        <v>5.2631578947368416</v>
      </c>
      <c r="I156" s="66">
        <f t="shared" si="13"/>
        <v>23.684210526315791</v>
      </c>
      <c r="J156" s="66">
        <f t="shared" si="14"/>
        <v>1184.2105263157894</v>
      </c>
      <c r="K156" s="66">
        <f t="shared" si="15"/>
        <v>23.684210526315788</v>
      </c>
    </row>
    <row r="157" spans="1:11">
      <c r="A157" s="26" t="s">
        <v>1259</v>
      </c>
      <c r="B157" s="26">
        <v>280</v>
      </c>
      <c r="C157" s="26">
        <v>2</v>
      </c>
      <c r="D157" s="26">
        <v>4</v>
      </c>
      <c r="E157" s="26">
        <v>1.5</v>
      </c>
      <c r="F157" s="26">
        <v>230</v>
      </c>
      <c r="H157" s="66">
        <f t="shared" si="12"/>
        <v>3.5714285714285712</v>
      </c>
      <c r="I157" s="66">
        <f t="shared" si="13"/>
        <v>7.1428571428571423</v>
      </c>
      <c r="J157" s="66">
        <f t="shared" si="14"/>
        <v>410.71428571428572</v>
      </c>
      <c r="K157" s="66">
        <f t="shared" si="15"/>
        <v>4.8214285714285721</v>
      </c>
    </row>
    <row r="158" spans="1:11">
      <c r="A158" s="26" t="s">
        <v>1266</v>
      </c>
      <c r="B158" s="26">
        <v>170</v>
      </c>
      <c r="C158" s="26">
        <v>1</v>
      </c>
      <c r="D158" s="26">
        <v>1</v>
      </c>
      <c r="E158" s="26">
        <v>0</v>
      </c>
      <c r="F158" s="26">
        <v>200</v>
      </c>
      <c r="H158" s="66">
        <f t="shared" si="12"/>
        <v>2.9411764705882351</v>
      </c>
      <c r="I158" s="66">
        <f t="shared" si="13"/>
        <v>2.9411764705882351</v>
      </c>
      <c r="J158" s="66">
        <f t="shared" si="14"/>
        <v>588.23529411764707</v>
      </c>
      <c r="K158" s="66">
        <f t="shared" si="15"/>
        <v>0</v>
      </c>
    </row>
    <row r="159" spans="1:11">
      <c r="A159" s="26" t="s">
        <v>1195</v>
      </c>
      <c r="B159" s="26">
        <v>270</v>
      </c>
      <c r="C159" s="26">
        <v>3</v>
      </c>
      <c r="D159" s="26">
        <v>6</v>
      </c>
      <c r="E159" s="26">
        <v>3</v>
      </c>
      <c r="F159" s="26">
        <v>520</v>
      </c>
      <c r="H159" s="66">
        <f t="shared" si="12"/>
        <v>5.5555555555555554</v>
      </c>
      <c r="I159" s="66">
        <f t="shared" si="13"/>
        <v>11.111111111111111</v>
      </c>
      <c r="J159" s="66">
        <f t="shared" si="14"/>
        <v>962.96296296296293</v>
      </c>
      <c r="K159" s="66">
        <f t="shared" si="15"/>
        <v>10</v>
      </c>
    </row>
    <row r="160" spans="1:11">
      <c r="A160" s="26" t="s">
        <v>1196</v>
      </c>
      <c r="B160" s="26">
        <v>170</v>
      </c>
      <c r="C160" s="26">
        <v>3</v>
      </c>
      <c r="D160" s="26">
        <v>8</v>
      </c>
      <c r="E160" s="26">
        <v>3.5</v>
      </c>
      <c r="F160" s="26">
        <v>290</v>
      </c>
      <c r="H160" s="66">
        <f t="shared" si="12"/>
        <v>8.8235294117647065</v>
      </c>
      <c r="I160" s="66">
        <f t="shared" si="13"/>
        <v>23.52941176470588</v>
      </c>
      <c r="J160" s="66">
        <f t="shared" si="14"/>
        <v>852.94117647058818</v>
      </c>
      <c r="K160" s="66">
        <f t="shared" si="15"/>
        <v>18.529411764705884</v>
      </c>
    </row>
    <row r="161" spans="1:11">
      <c r="A161" s="26" t="s">
        <v>1205</v>
      </c>
      <c r="B161" s="26">
        <v>200</v>
      </c>
      <c r="C161" s="26">
        <v>3</v>
      </c>
      <c r="D161" s="26">
        <v>10</v>
      </c>
      <c r="E161" s="26">
        <v>4</v>
      </c>
      <c r="F161" s="26">
        <v>510</v>
      </c>
      <c r="H161" s="66">
        <f t="shared" si="12"/>
        <v>7.5</v>
      </c>
      <c r="I161" s="66">
        <f t="shared" si="13"/>
        <v>25</v>
      </c>
      <c r="J161" s="66">
        <f t="shared" si="14"/>
        <v>1275</v>
      </c>
      <c r="K161" s="66">
        <f t="shared" si="15"/>
        <v>18</v>
      </c>
    </row>
  </sheetData>
  <phoneticPr fontId="3" type="noConversion"/>
  <pageMargins left="0.75" right="0.75" top="1" bottom="1" header="0.5" footer="0.5"/>
  <pageSetup paperSize="0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387"/>
  <sheetViews>
    <sheetView topLeftCell="A73" zoomScale="80" zoomScaleNormal="80" zoomScalePageLayoutView="80" workbookViewId="0">
      <selection activeCell="H93" activeCellId="1" sqref="A93:A97 H93:K97"/>
    </sheetView>
  </sheetViews>
  <sheetFormatPr baseColWidth="10" defaultColWidth="8.83203125" defaultRowHeight="14" x14ac:dyDescent="0"/>
  <cols>
    <col min="1" max="1" width="49.1640625" bestFit="1" customWidth="1"/>
    <col min="2" max="2" width="19.83203125" customWidth="1"/>
    <col min="3" max="3" width="13.1640625" customWidth="1"/>
    <col min="4" max="4" width="12.33203125" customWidth="1"/>
    <col min="5" max="5" width="15.33203125" customWidth="1"/>
    <col min="6" max="6" width="14.33203125" customWidth="1"/>
    <col min="7" max="7" width="15.6640625" customWidth="1"/>
    <col min="8" max="8" width="13.1640625" bestFit="1" customWidth="1"/>
    <col min="9" max="9" width="12.1640625" bestFit="1" customWidth="1"/>
    <col min="10" max="10" width="11.33203125" bestFit="1" customWidth="1"/>
    <col min="11" max="11" width="6" bestFit="1" customWidth="1"/>
  </cols>
  <sheetData>
    <row r="1" spans="1:11">
      <c r="A1" t="s">
        <v>3591</v>
      </c>
      <c r="B1" t="s">
        <v>3000</v>
      </c>
    </row>
    <row r="2" spans="1:11" ht="15" thickBot="1">
      <c r="A2" t="s">
        <v>3592</v>
      </c>
      <c r="B2" s="7">
        <v>40983</v>
      </c>
    </row>
    <row r="3" spans="1:11" ht="15" thickBot="1">
      <c r="A3" s="2" t="s">
        <v>3594</v>
      </c>
      <c r="B3" s="3" t="s">
        <v>3571</v>
      </c>
      <c r="C3" s="3" t="s">
        <v>3001</v>
      </c>
      <c r="D3" s="3" t="s">
        <v>3574</v>
      </c>
      <c r="E3" s="3" t="s">
        <v>3595</v>
      </c>
      <c r="F3" s="3" t="s">
        <v>3575</v>
      </c>
      <c r="G3" s="4"/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1" ht="15" thickBot="1">
      <c r="A4" s="12" t="s">
        <v>3408</v>
      </c>
      <c r="H4" s="66"/>
      <c r="I4" s="66"/>
      <c r="J4" s="66"/>
      <c r="K4" s="66"/>
    </row>
    <row r="5" spans="1:11">
      <c r="A5" t="s">
        <v>3396</v>
      </c>
      <c r="B5">
        <v>170</v>
      </c>
      <c r="C5">
        <v>0</v>
      </c>
      <c r="D5">
        <v>4</v>
      </c>
      <c r="E5">
        <v>3</v>
      </c>
      <c r="F5">
        <v>70</v>
      </c>
      <c r="H5" s="66">
        <f t="shared" ref="H5" si="0">C5/B5*500</f>
        <v>0</v>
      </c>
      <c r="I5" s="66">
        <f t="shared" ref="I5" si="1">D5/B5*500</f>
        <v>11.76470588235294</v>
      </c>
      <c r="J5" s="66">
        <f t="shared" ref="J5" si="2">F5/B5*500</f>
        <v>205.88235294117646</v>
      </c>
      <c r="K5" s="66">
        <f t="shared" ref="K5" si="3">(E5*9)/B5*100</f>
        <v>15.882352941176469</v>
      </c>
    </row>
    <row r="6" spans="1:11">
      <c r="A6" t="s">
        <v>3397</v>
      </c>
      <c r="B6">
        <v>230</v>
      </c>
      <c r="C6">
        <v>0</v>
      </c>
      <c r="D6">
        <v>6</v>
      </c>
      <c r="E6">
        <v>4.5</v>
      </c>
      <c r="F6">
        <v>100</v>
      </c>
      <c r="H6" s="66">
        <f t="shared" ref="H6:H69" si="4">C6/B6*500</f>
        <v>0</v>
      </c>
      <c r="I6" s="66">
        <f t="shared" ref="I6:I69" si="5">D6/B6*500</f>
        <v>13.043478260869565</v>
      </c>
      <c r="J6" s="66">
        <f t="shared" ref="J6:J69" si="6">F6/B6*500</f>
        <v>217.39130434782609</v>
      </c>
      <c r="K6" s="66">
        <f t="shared" ref="K6:K69" si="7">(E6*9)/B6*100</f>
        <v>17.608695652173914</v>
      </c>
    </row>
    <row r="7" spans="1:11">
      <c r="A7" t="s">
        <v>3398</v>
      </c>
      <c r="B7">
        <v>330</v>
      </c>
      <c r="C7">
        <v>0</v>
      </c>
      <c r="D7">
        <v>9</v>
      </c>
      <c r="E7">
        <v>6</v>
      </c>
      <c r="F7">
        <v>140</v>
      </c>
      <c r="H7" s="66">
        <f t="shared" si="4"/>
        <v>0</v>
      </c>
      <c r="I7" s="66">
        <f t="shared" si="5"/>
        <v>13.636363636363635</v>
      </c>
      <c r="J7" s="66">
        <f t="shared" si="6"/>
        <v>212.12121212121212</v>
      </c>
      <c r="K7" s="66">
        <f t="shared" si="7"/>
        <v>16.363636363636363</v>
      </c>
    </row>
    <row r="8" spans="1:11">
      <c r="A8" t="s">
        <v>3399</v>
      </c>
      <c r="B8">
        <v>470</v>
      </c>
      <c r="C8">
        <v>0</v>
      </c>
      <c r="D8">
        <v>12</v>
      </c>
      <c r="E8">
        <v>9</v>
      </c>
      <c r="F8">
        <v>200</v>
      </c>
      <c r="H8" s="66">
        <f t="shared" si="4"/>
        <v>0</v>
      </c>
      <c r="I8" s="66">
        <f t="shared" si="5"/>
        <v>12.76595744680851</v>
      </c>
      <c r="J8" s="66">
        <f t="shared" si="6"/>
        <v>212.7659574468085</v>
      </c>
      <c r="K8" s="66">
        <f t="shared" si="7"/>
        <v>17.23404255319149</v>
      </c>
    </row>
    <row r="9" spans="1:11">
      <c r="A9" t="s">
        <v>3400</v>
      </c>
      <c r="B9">
        <v>180</v>
      </c>
      <c r="C9">
        <v>0</v>
      </c>
      <c r="D9">
        <v>5</v>
      </c>
      <c r="E9">
        <v>3.5</v>
      </c>
      <c r="F9">
        <v>80</v>
      </c>
      <c r="H9" s="66">
        <f t="shared" si="4"/>
        <v>0</v>
      </c>
      <c r="I9" s="66">
        <f t="shared" si="5"/>
        <v>13.888888888888888</v>
      </c>
      <c r="J9" s="66">
        <f t="shared" si="6"/>
        <v>222.2222222222222</v>
      </c>
      <c r="K9" s="66">
        <f t="shared" si="7"/>
        <v>17.5</v>
      </c>
    </row>
    <row r="10" spans="1:11">
      <c r="A10" t="s">
        <v>3401</v>
      </c>
      <c r="B10">
        <v>240</v>
      </c>
      <c r="C10">
        <v>0</v>
      </c>
      <c r="D10">
        <v>6</v>
      </c>
      <c r="E10">
        <v>5</v>
      </c>
      <c r="F10">
        <v>115</v>
      </c>
      <c r="H10" s="66">
        <f t="shared" si="4"/>
        <v>0</v>
      </c>
      <c r="I10" s="66">
        <f t="shared" si="5"/>
        <v>12.5</v>
      </c>
      <c r="J10" s="66">
        <f t="shared" si="6"/>
        <v>239.58333333333334</v>
      </c>
      <c r="K10" s="66">
        <f t="shared" si="7"/>
        <v>18.75</v>
      </c>
    </row>
    <row r="11" spans="1:11">
      <c r="A11" t="s">
        <v>3402</v>
      </c>
      <c r="B11">
        <v>340</v>
      </c>
      <c r="C11">
        <v>0</v>
      </c>
      <c r="D11">
        <v>9</v>
      </c>
      <c r="E11">
        <v>7</v>
      </c>
      <c r="F11">
        <v>160</v>
      </c>
      <c r="H11" s="66">
        <f t="shared" si="4"/>
        <v>0</v>
      </c>
      <c r="I11" s="66">
        <f t="shared" si="5"/>
        <v>13.235294117647058</v>
      </c>
      <c r="J11" s="66">
        <f t="shared" si="6"/>
        <v>235.29411764705881</v>
      </c>
      <c r="K11" s="66">
        <f t="shared" si="7"/>
        <v>18.529411764705884</v>
      </c>
    </row>
    <row r="12" spans="1:11">
      <c r="A12" t="s">
        <v>3403</v>
      </c>
      <c r="B12">
        <v>490</v>
      </c>
      <c r="C12">
        <v>0</v>
      </c>
      <c r="D12">
        <v>13</v>
      </c>
      <c r="E12">
        <v>10</v>
      </c>
      <c r="F12">
        <v>230</v>
      </c>
      <c r="H12" s="66">
        <f t="shared" si="4"/>
        <v>0</v>
      </c>
      <c r="I12" s="66">
        <f t="shared" si="5"/>
        <v>13.26530612244898</v>
      </c>
      <c r="J12" s="66">
        <f t="shared" si="6"/>
        <v>234.69387755102042</v>
      </c>
      <c r="K12" s="66">
        <f t="shared" si="7"/>
        <v>18.367346938775512</v>
      </c>
    </row>
    <row r="13" spans="1:11">
      <c r="A13" t="s">
        <v>3404</v>
      </c>
      <c r="B13">
        <v>220</v>
      </c>
      <c r="C13">
        <v>0</v>
      </c>
      <c r="D13">
        <v>4</v>
      </c>
      <c r="E13">
        <v>7</v>
      </c>
      <c r="F13">
        <v>75</v>
      </c>
      <c r="H13" s="66">
        <f t="shared" si="4"/>
        <v>0</v>
      </c>
      <c r="I13" s="66">
        <f t="shared" si="5"/>
        <v>9.0909090909090899</v>
      </c>
      <c r="J13" s="66">
        <f t="shared" si="6"/>
        <v>170.45454545454544</v>
      </c>
      <c r="K13" s="66">
        <f t="shared" si="7"/>
        <v>28.636363636363637</v>
      </c>
    </row>
    <row r="14" spans="1:11">
      <c r="A14" t="s">
        <v>3405</v>
      </c>
      <c r="B14">
        <v>330</v>
      </c>
      <c r="C14">
        <v>0</v>
      </c>
      <c r="D14">
        <v>6</v>
      </c>
      <c r="E14">
        <v>12</v>
      </c>
      <c r="F14">
        <v>105</v>
      </c>
      <c r="H14" s="66">
        <f t="shared" si="4"/>
        <v>0</v>
      </c>
      <c r="I14" s="66">
        <f t="shared" si="5"/>
        <v>9.0909090909090899</v>
      </c>
      <c r="J14" s="66">
        <f t="shared" si="6"/>
        <v>159.09090909090909</v>
      </c>
      <c r="K14" s="66">
        <f t="shared" si="7"/>
        <v>32.727272727272727</v>
      </c>
    </row>
    <row r="15" spans="1:11">
      <c r="A15" t="s">
        <v>3406</v>
      </c>
      <c r="B15">
        <v>470</v>
      </c>
      <c r="C15">
        <v>1</v>
      </c>
      <c r="D15">
        <v>9</v>
      </c>
      <c r="E15">
        <v>18</v>
      </c>
      <c r="F15">
        <v>150</v>
      </c>
      <c r="H15" s="66">
        <f t="shared" si="4"/>
        <v>1.0638297872340425</v>
      </c>
      <c r="I15" s="66">
        <f t="shared" si="5"/>
        <v>9.5744680851063837</v>
      </c>
      <c r="J15" s="66">
        <f t="shared" si="6"/>
        <v>159.57446808510639</v>
      </c>
      <c r="K15" s="66">
        <f t="shared" si="7"/>
        <v>34.468085106382979</v>
      </c>
    </row>
    <row r="16" spans="1:11" ht="15" thickBot="1">
      <c r="A16" t="s">
        <v>3407</v>
      </c>
      <c r="B16">
        <v>660</v>
      </c>
      <c r="C16">
        <v>1</v>
      </c>
      <c r="D16">
        <v>13</v>
      </c>
      <c r="E16">
        <v>24</v>
      </c>
      <c r="F16">
        <v>220</v>
      </c>
      <c r="H16" s="66">
        <f t="shared" si="4"/>
        <v>0.75757575757575757</v>
      </c>
      <c r="I16" s="66">
        <f t="shared" si="5"/>
        <v>9.8484848484848477</v>
      </c>
      <c r="J16" s="66">
        <f t="shared" si="6"/>
        <v>166.66666666666666</v>
      </c>
      <c r="K16" s="66">
        <f t="shared" si="7"/>
        <v>32.727272727272727</v>
      </c>
    </row>
    <row r="17" spans="1:11" ht="15" thickBot="1">
      <c r="A17" s="8" t="s">
        <v>3409</v>
      </c>
      <c r="H17" s="66"/>
      <c r="I17" s="66"/>
      <c r="J17" s="66"/>
      <c r="K17" s="66"/>
    </row>
    <row r="18" spans="1:11">
      <c r="A18" t="s">
        <v>3410</v>
      </c>
      <c r="B18">
        <v>230</v>
      </c>
      <c r="C18">
        <v>1</v>
      </c>
      <c r="D18">
        <v>6</v>
      </c>
      <c r="E18">
        <v>4.5</v>
      </c>
      <c r="F18">
        <v>90</v>
      </c>
      <c r="H18" s="66">
        <f t="shared" si="4"/>
        <v>2.1739130434782608</v>
      </c>
      <c r="I18" s="66">
        <f t="shared" si="5"/>
        <v>13.043478260869565</v>
      </c>
      <c r="J18" s="66">
        <f t="shared" si="6"/>
        <v>195.6521739130435</v>
      </c>
      <c r="K18" s="66">
        <f t="shared" si="7"/>
        <v>17.608695652173914</v>
      </c>
    </row>
    <row r="19" spans="1:11">
      <c r="A19" t="s">
        <v>3411</v>
      </c>
      <c r="B19">
        <v>330</v>
      </c>
      <c r="C19">
        <v>1</v>
      </c>
      <c r="D19">
        <v>8</v>
      </c>
      <c r="E19">
        <v>6</v>
      </c>
      <c r="F19">
        <v>130</v>
      </c>
      <c r="H19" s="66">
        <f t="shared" si="4"/>
        <v>1.5151515151515151</v>
      </c>
      <c r="I19" s="66">
        <f t="shared" si="5"/>
        <v>12.121212121212121</v>
      </c>
      <c r="J19" s="66">
        <f t="shared" si="6"/>
        <v>196.96969696969697</v>
      </c>
      <c r="K19" s="66">
        <f t="shared" si="7"/>
        <v>16.363636363636363</v>
      </c>
    </row>
    <row r="20" spans="1:11">
      <c r="A20" t="s">
        <v>3412</v>
      </c>
      <c r="B20">
        <v>470</v>
      </c>
      <c r="C20">
        <v>1</v>
      </c>
      <c r="D20">
        <v>12</v>
      </c>
      <c r="E20">
        <v>9</v>
      </c>
      <c r="F20">
        <v>190</v>
      </c>
      <c r="H20" s="66">
        <f t="shared" si="4"/>
        <v>1.0638297872340425</v>
      </c>
      <c r="I20" s="66">
        <f t="shared" si="5"/>
        <v>12.76595744680851</v>
      </c>
      <c r="J20" s="66">
        <f t="shared" si="6"/>
        <v>202.12765957446808</v>
      </c>
      <c r="K20" s="66">
        <f t="shared" si="7"/>
        <v>17.23404255319149</v>
      </c>
    </row>
    <row r="21" spans="1:11">
      <c r="A21" t="s">
        <v>3413</v>
      </c>
      <c r="B21">
        <v>300</v>
      </c>
      <c r="C21">
        <v>0</v>
      </c>
      <c r="D21">
        <v>6</v>
      </c>
      <c r="E21">
        <v>5</v>
      </c>
      <c r="F21">
        <v>140</v>
      </c>
      <c r="H21" s="66">
        <f t="shared" si="4"/>
        <v>0</v>
      </c>
      <c r="I21" s="66">
        <f t="shared" si="5"/>
        <v>10</v>
      </c>
      <c r="J21" s="66">
        <f t="shared" si="6"/>
        <v>233.33333333333334</v>
      </c>
      <c r="K21" s="66">
        <f t="shared" si="7"/>
        <v>15</v>
      </c>
    </row>
    <row r="22" spans="1:11">
      <c r="A22" t="s">
        <v>3414</v>
      </c>
      <c r="B22">
        <v>430</v>
      </c>
      <c r="C22">
        <v>0</v>
      </c>
      <c r="D22">
        <v>9</v>
      </c>
      <c r="E22">
        <v>7</v>
      </c>
      <c r="F22">
        <v>210</v>
      </c>
      <c r="H22" s="66">
        <f t="shared" si="4"/>
        <v>0</v>
      </c>
      <c r="I22" s="66">
        <f t="shared" si="5"/>
        <v>10.465116279069766</v>
      </c>
      <c r="J22" s="66">
        <f t="shared" si="6"/>
        <v>244.18604651162789</v>
      </c>
      <c r="K22" s="66">
        <f t="shared" si="7"/>
        <v>14.651162790697676</v>
      </c>
    </row>
    <row r="23" spans="1:11">
      <c r="A23" t="s">
        <v>3415</v>
      </c>
      <c r="B23">
        <v>610</v>
      </c>
      <c r="C23">
        <v>0</v>
      </c>
      <c r="D23">
        <v>12</v>
      </c>
      <c r="E23">
        <v>11</v>
      </c>
      <c r="F23">
        <v>290</v>
      </c>
      <c r="H23" s="66">
        <f t="shared" si="4"/>
        <v>0</v>
      </c>
      <c r="I23" s="66">
        <f t="shared" si="5"/>
        <v>9.8360655737704921</v>
      </c>
      <c r="J23" s="66">
        <f t="shared" si="6"/>
        <v>237.70491803278688</v>
      </c>
      <c r="K23" s="66">
        <f t="shared" si="7"/>
        <v>16.229508196721312</v>
      </c>
    </row>
    <row r="24" spans="1:11">
      <c r="A24" t="s">
        <v>3416</v>
      </c>
      <c r="B24">
        <v>240</v>
      </c>
      <c r="C24">
        <v>0</v>
      </c>
      <c r="D24">
        <v>6</v>
      </c>
      <c r="E24">
        <v>4.5</v>
      </c>
      <c r="F24">
        <v>100</v>
      </c>
      <c r="H24" s="66">
        <f t="shared" si="4"/>
        <v>0</v>
      </c>
      <c r="I24" s="66">
        <f t="shared" si="5"/>
        <v>12.5</v>
      </c>
      <c r="J24" s="66">
        <f t="shared" si="6"/>
        <v>208.33333333333334</v>
      </c>
      <c r="K24" s="66">
        <f t="shared" si="7"/>
        <v>16.875</v>
      </c>
    </row>
    <row r="25" spans="1:11">
      <c r="A25" t="s">
        <v>3417</v>
      </c>
      <c r="B25">
        <v>350</v>
      </c>
      <c r="C25">
        <v>0</v>
      </c>
      <c r="D25">
        <v>8</v>
      </c>
      <c r="E25">
        <v>6</v>
      </c>
      <c r="F25">
        <v>140</v>
      </c>
      <c r="H25" s="66">
        <f t="shared" si="4"/>
        <v>0</v>
      </c>
      <c r="I25" s="66">
        <f t="shared" si="5"/>
        <v>11.428571428571429</v>
      </c>
      <c r="J25" s="66">
        <f t="shared" si="6"/>
        <v>200</v>
      </c>
      <c r="K25" s="66">
        <f t="shared" si="7"/>
        <v>15.428571428571427</v>
      </c>
    </row>
    <row r="26" spans="1:11">
      <c r="A26" t="s">
        <v>3418</v>
      </c>
      <c r="B26">
        <v>490</v>
      </c>
      <c r="C26">
        <v>0</v>
      </c>
      <c r="D26">
        <v>11</v>
      </c>
      <c r="E26">
        <v>9</v>
      </c>
      <c r="F26">
        <v>200</v>
      </c>
      <c r="H26" s="66">
        <f t="shared" si="4"/>
        <v>0</v>
      </c>
      <c r="I26" s="66">
        <f t="shared" si="5"/>
        <v>11.224489795918366</v>
      </c>
      <c r="J26" s="66">
        <f t="shared" si="6"/>
        <v>204.08163265306123</v>
      </c>
      <c r="K26" s="66">
        <f t="shared" si="7"/>
        <v>16.530612244897959</v>
      </c>
    </row>
    <row r="27" spans="1:11">
      <c r="A27" t="s">
        <v>3419</v>
      </c>
      <c r="B27">
        <v>280</v>
      </c>
      <c r="C27">
        <v>1</v>
      </c>
      <c r="D27">
        <v>6</v>
      </c>
      <c r="E27">
        <v>4.5</v>
      </c>
      <c r="F27">
        <v>115</v>
      </c>
      <c r="H27" s="66">
        <f t="shared" si="4"/>
        <v>1.7857142857142856</v>
      </c>
      <c r="I27" s="66">
        <f t="shared" si="5"/>
        <v>10.714285714285714</v>
      </c>
      <c r="J27" s="66">
        <f t="shared" si="6"/>
        <v>205.35714285714286</v>
      </c>
      <c r="K27" s="66">
        <f t="shared" si="7"/>
        <v>14.464285714285715</v>
      </c>
    </row>
    <row r="28" spans="1:11">
      <c r="A28" t="s">
        <v>3420</v>
      </c>
      <c r="B28">
        <v>400</v>
      </c>
      <c r="C28">
        <v>1</v>
      </c>
      <c r="D28">
        <v>8</v>
      </c>
      <c r="E28">
        <v>7</v>
      </c>
      <c r="F28">
        <v>170</v>
      </c>
      <c r="H28" s="66">
        <f t="shared" si="4"/>
        <v>1.25</v>
      </c>
      <c r="I28" s="66">
        <f t="shared" si="5"/>
        <v>10</v>
      </c>
      <c r="J28" s="66">
        <f t="shared" si="6"/>
        <v>212.5</v>
      </c>
      <c r="K28" s="66">
        <f t="shared" si="7"/>
        <v>15.75</v>
      </c>
    </row>
    <row r="29" spans="1:11">
      <c r="A29" t="s">
        <v>3421</v>
      </c>
      <c r="B29">
        <v>570</v>
      </c>
      <c r="C29">
        <v>1</v>
      </c>
      <c r="D29">
        <v>12</v>
      </c>
      <c r="E29">
        <v>10</v>
      </c>
      <c r="F29">
        <v>240</v>
      </c>
      <c r="H29" s="66">
        <f t="shared" si="4"/>
        <v>0.87719298245614041</v>
      </c>
      <c r="I29" s="66">
        <f t="shared" si="5"/>
        <v>10.526315789473683</v>
      </c>
      <c r="J29" s="66">
        <f t="shared" si="6"/>
        <v>210.52631578947367</v>
      </c>
      <c r="K29" s="66">
        <f t="shared" si="7"/>
        <v>15.789473684210526</v>
      </c>
    </row>
    <row r="30" spans="1:11">
      <c r="A30" t="s">
        <v>3422</v>
      </c>
      <c r="B30">
        <v>300</v>
      </c>
      <c r="C30">
        <v>0</v>
      </c>
      <c r="D30">
        <v>6</v>
      </c>
      <c r="E30">
        <v>8</v>
      </c>
      <c r="F30">
        <v>135</v>
      </c>
      <c r="H30" s="66">
        <f t="shared" si="4"/>
        <v>0</v>
      </c>
      <c r="I30" s="66">
        <f t="shared" si="5"/>
        <v>10</v>
      </c>
      <c r="J30" s="66">
        <f t="shared" si="6"/>
        <v>225</v>
      </c>
      <c r="K30" s="66">
        <f t="shared" si="7"/>
        <v>24</v>
      </c>
    </row>
    <row r="31" spans="1:11">
      <c r="A31" t="s">
        <v>3423</v>
      </c>
      <c r="B31">
        <v>440</v>
      </c>
      <c r="C31">
        <v>1</v>
      </c>
      <c r="D31">
        <v>9</v>
      </c>
      <c r="E31">
        <v>11</v>
      </c>
      <c r="F31">
        <v>200</v>
      </c>
      <c r="H31" s="66">
        <f t="shared" si="4"/>
        <v>1.1363636363636362</v>
      </c>
      <c r="I31" s="66">
        <f t="shared" si="5"/>
        <v>10.227272727272727</v>
      </c>
      <c r="J31" s="66">
        <f t="shared" si="6"/>
        <v>227.27272727272725</v>
      </c>
      <c r="K31" s="66">
        <f t="shared" si="7"/>
        <v>22.5</v>
      </c>
    </row>
    <row r="32" spans="1:11">
      <c r="A32" t="s">
        <v>3424</v>
      </c>
      <c r="B32">
        <v>610</v>
      </c>
      <c r="C32">
        <v>1</v>
      </c>
      <c r="D32">
        <v>13</v>
      </c>
      <c r="E32">
        <v>16</v>
      </c>
      <c r="F32">
        <v>280</v>
      </c>
      <c r="H32" s="66">
        <f t="shared" si="4"/>
        <v>0.81967213114754101</v>
      </c>
      <c r="I32" s="66">
        <f t="shared" si="5"/>
        <v>10.655737704918032</v>
      </c>
      <c r="J32" s="66">
        <f t="shared" si="6"/>
        <v>229.50819672131149</v>
      </c>
      <c r="K32" s="66">
        <f t="shared" si="7"/>
        <v>23.606557377049182</v>
      </c>
    </row>
    <row r="33" spans="1:11">
      <c r="A33" t="s">
        <v>3425</v>
      </c>
      <c r="B33">
        <v>290</v>
      </c>
      <c r="C33">
        <v>0</v>
      </c>
      <c r="D33">
        <v>6</v>
      </c>
      <c r="E33">
        <v>4.5</v>
      </c>
      <c r="F33">
        <v>105</v>
      </c>
      <c r="H33" s="66">
        <f t="shared" si="4"/>
        <v>0</v>
      </c>
      <c r="I33" s="66">
        <f t="shared" si="5"/>
        <v>10.344827586206897</v>
      </c>
      <c r="J33" s="66">
        <f t="shared" si="6"/>
        <v>181.0344827586207</v>
      </c>
      <c r="K33" s="66">
        <f t="shared" si="7"/>
        <v>13.96551724137931</v>
      </c>
    </row>
    <row r="34" spans="1:11">
      <c r="A34" t="s">
        <v>3426</v>
      </c>
      <c r="B34">
        <v>410</v>
      </c>
      <c r="C34">
        <v>0</v>
      </c>
      <c r="D34">
        <v>8</v>
      </c>
      <c r="E34">
        <v>6</v>
      </c>
      <c r="F34">
        <v>150</v>
      </c>
      <c r="H34" s="66">
        <f t="shared" si="4"/>
        <v>0</v>
      </c>
      <c r="I34" s="66">
        <f t="shared" si="5"/>
        <v>9.7560975609756095</v>
      </c>
      <c r="J34" s="66">
        <f t="shared" si="6"/>
        <v>182.92682926829269</v>
      </c>
      <c r="K34" s="66">
        <f t="shared" si="7"/>
        <v>13.170731707317074</v>
      </c>
    </row>
    <row r="35" spans="1:11">
      <c r="A35" t="s">
        <v>3427</v>
      </c>
      <c r="B35">
        <v>580</v>
      </c>
      <c r="C35">
        <v>0</v>
      </c>
      <c r="D35">
        <v>11</v>
      </c>
      <c r="E35">
        <v>9</v>
      </c>
      <c r="F35">
        <v>220</v>
      </c>
      <c r="H35" s="66">
        <f t="shared" si="4"/>
        <v>0</v>
      </c>
      <c r="I35" s="66">
        <f t="shared" si="5"/>
        <v>9.4827586206896548</v>
      </c>
      <c r="J35" s="66">
        <f t="shared" si="6"/>
        <v>189.65517241379308</v>
      </c>
      <c r="K35" s="66">
        <f t="shared" si="7"/>
        <v>13.96551724137931</v>
      </c>
    </row>
    <row r="36" spans="1:11">
      <c r="A36" t="s">
        <v>3428</v>
      </c>
      <c r="B36">
        <v>390</v>
      </c>
      <c r="C36">
        <v>1</v>
      </c>
      <c r="D36">
        <v>9</v>
      </c>
      <c r="E36">
        <v>7</v>
      </c>
      <c r="F36">
        <v>260</v>
      </c>
      <c r="H36" s="66">
        <f t="shared" si="4"/>
        <v>1.2820512820512822</v>
      </c>
      <c r="I36" s="66">
        <f t="shared" si="5"/>
        <v>11.538461538461538</v>
      </c>
      <c r="J36" s="66">
        <f t="shared" si="6"/>
        <v>333.33333333333331</v>
      </c>
      <c r="K36" s="66">
        <f t="shared" si="7"/>
        <v>16.153846153846153</v>
      </c>
    </row>
    <row r="37" spans="1:11">
      <c r="A37" t="s">
        <v>3429</v>
      </c>
      <c r="B37">
        <v>570</v>
      </c>
      <c r="C37">
        <v>2</v>
      </c>
      <c r="D37">
        <v>13</v>
      </c>
      <c r="E37">
        <v>10</v>
      </c>
      <c r="F37">
        <v>390</v>
      </c>
      <c r="H37" s="66">
        <f t="shared" si="4"/>
        <v>1.7543859649122808</v>
      </c>
      <c r="I37" s="66">
        <f t="shared" si="5"/>
        <v>11.403508771929825</v>
      </c>
      <c r="J37" s="66">
        <f t="shared" si="6"/>
        <v>342.10526315789474</v>
      </c>
      <c r="K37" s="66">
        <f t="shared" si="7"/>
        <v>15.789473684210526</v>
      </c>
    </row>
    <row r="38" spans="1:11">
      <c r="A38" t="s">
        <v>3430</v>
      </c>
      <c r="B38">
        <v>790</v>
      </c>
      <c r="C38">
        <v>3</v>
      </c>
      <c r="D38">
        <v>18</v>
      </c>
      <c r="E38">
        <v>14</v>
      </c>
      <c r="F38">
        <v>540</v>
      </c>
      <c r="H38" s="66">
        <f t="shared" si="4"/>
        <v>1.8987341772151898</v>
      </c>
      <c r="I38" s="66">
        <f t="shared" si="5"/>
        <v>11.39240506329114</v>
      </c>
      <c r="J38" s="66">
        <f t="shared" si="6"/>
        <v>341.77215189873419</v>
      </c>
      <c r="K38" s="66">
        <f t="shared" si="7"/>
        <v>15.949367088607595</v>
      </c>
    </row>
    <row r="39" spans="1:11">
      <c r="A39" t="s">
        <v>3431</v>
      </c>
      <c r="B39">
        <v>230</v>
      </c>
      <c r="C39">
        <v>0</v>
      </c>
      <c r="D39">
        <v>6</v>
      </c>
      <c r="E39">
        <v>4.5</v>
      </c>
      <c r="F39">
        <v>100</v>
      </c>
      <c r="H39" s="66">
        <f t="shared" si="4"/>
        <v>0</v>
      </c>
      <c r="I39" s="66">
        <f t="shared" si="5"/>
        <v>13.043478260869565</v>
      </c>
      <c r="J39" s="66">
        <f t="shared" si="6"/>
        <v>217.39130434782609</v>
      </c>
      <c r="K39" s="66">
        <f t="shared" si="7"/>
        <v>17.608695652173914</v>
      </c>
    </row>
    <row r="40" spans="1:11">
      <c r="A40" t="s">
        <v>3432</v>
      </c>
      <c r="B40">
        <v>340</v>
      </c>
      <c r="C40">
        <v>0</v>
      </c>
      <c r="D40">
        <v>8</v>
      </c>
      <c r="E40">
        <v>6</v>
      </c>
      <c r="F40">
        <v>140</v>
      </c>
      <c r="H40" s="66">
        <f t="shared" si="4"/>
        <v>0</v>
      </c>
      <c r="I40" s="66">
        <f t="shared" si="5"/>
        <v>11.76470588235294</v>
      </c>
      <c r="J40" s="66">
        <f t="shared" si="6"/>
        <v>205.88235294117646</v>
      </c>
      <c r="K40" s="66">
        <f t="shared" si="7"/>
        <v>15.882352941176469</v>
      </c>
    </row>
    <row r="41" spans="1:11">
      <c r="A41" t="s">
        <v>3302</v>
      </c>
      <c r="B41">
        <v>480</v>
      </c>
      <c r="C41">
        <v>0</v>
      </c>
      <c r="D41">
        <v>11</v>
      </c>
      <c r="E41">
        <v>9</v>
      </c>
      <c r="F41">
        <v>200</v>
      </c>
      <c r="H41" s="66">
        <f t="shared" si="4"/>
        <v>0</v>
      </c>
      <c r="I41" s="66">
        <f t="shared" si="5"/>
        <v>11.458333333333332</v>
      </c>
      <c r="J41" s="66">
        <f t="shared" si="6"/>
        <v>208.33333333333334</v>
      </c>
      <c r="K41" s="66">
        <f t="shared" si="7"/>
        <v>16.875</v>
      </c>
    </row>
    <row r="42" spans="1:11">
      <c r="A42" t="s">
        <v>3303</v>
      </c>
      <c r="B42">
        <v>260</v>
      </c>
      <c r="C42">
        <v>0</v>
      </c>
      <c r="D42">
        <v>6</v>
      </c>
      <c r="E42">
        <v>4.5</v>
      </c>
      <c r="F42">
        <v>105</v>
      </c>
      <c r="H42" s="66">
        <f t="shared" si="4"/>
        <v>0</v>
      </c>
      <c r="I42" s="66">
        <f t="shared" si="5"/>
        <v>11.538461538461538</v>
      </c>
      <c r="J42" s="66">
        <f t="shared" si="6"/>
        <v>201.92307692307693</v>
      </c>
      <c r="K42" s="66">
        <f t="shared" si="7"/>
        <v>15.576923076923077</v>
      </c>
    </row>
    <row r="43" spans="1:11">
      <c r="A43" t="s">
        <v>3304</v>
      </c>
      <c r="B43">
        <v>350</v>
      </c>
      <c r="C43">
        <v>0</v>
      </c>
      <c r="D43">
        <v>8</v>
      </c>
      <c r="E43">
        <v>6</v>
      </c>
      <c r="F43">
        <v>140</v>
      </c>
      <c r="H43" s="66">
        <f t="shared" si="4"/>
        <v>0</v>
      </c>
      <c r="I43" s="66">
        <f t="shared" si="5"/>
        <v>11.428571428571429</v>
      </c>
      <c r="J43" s="66">
        <f t="shared" si="6"/>
        <v>200</v>
      </c>
      <c r="K43" s="66">
        <f t="shared" si="7"/>
        <v>15.428571428571427</v>
      </c>
    </row>
    <row r="44" spans="1:11" ht="15" thickBot="1">
      <c r="A44" t="s">
        <v>3305</v>
      </c>
      <c r="B44">
        <v>480</v>
      </c>
      <c r="C44">
        <v>0</v>
      </c>
      <c r="D44">
        <v>12</v>
      </c>
      <c r="E44">
        <v>9</v>
      </c>
      <c r="F44">
        <v>200</v>
      </c>
      <c r="H44" s="66">
        <f t="shared" si="4"/>
        <v>0</v>
      </c>
      <c r="I44" s="66">
        <f t="shared" si="5"/>
        <v>12.5</v>
      </c>
      <c r="J44" s="66">
        <f t="shared" si="6"/>
        <v>208.33333333333334</v>
      </c>
      <c r="K44" s="66">
        <f t="shared" si="7"/>
        <v>16.875</v>
      </c>
    </row>
    <row r="45" spans="1:11" ht="15" thickBot="1">
      <c r="A45" s="8" t="s">
        <v>3306</v>
      </c>
      <c r="H45" s="66"/>
      <c r="I45" s="66"/>
      <c r="J45" s="66"/>
      <c r="K45" s="66"/>
    </row>
    <row r="46" spans="1:11">
      <c r="A46" t="s">
        <v>3307</v>
      </c>
      <c r="B46">
        <v>304</v>
      </c>
      <c r="C46">
        <v>2</v>
      </c>
      <c r="D46">
        <v>11</v>
      </c>
      <c r="E46">
        <v>18</v>
      </c>
      <c r="F46">
        <v>300</v>
      </c>
      <c r="H46" s="66">
        <f t="shared" si="4"/>
        <v>3.2894736842105261</v>
      </c>
      <c r="I46" s="66">
        <f t="shared" si="5"/>
        <v>18.092105263157894</v>
      </c>
      <c r="J46" s="66">
        <f t="shared" si="6"/>
        <v>493.4210526315789</v>
      </c>
      <c r="K46" s="66">
        <f t="shared" si="7"/>
        <v>53.289473684210535</v>
      </c>
    </row>
    <row r="47" spans="1:11">
      <c r="A47" t="s">
        <v>3308</v>
      </c>
      <c r="B47">
        <v>318</v>
      </c>
      <c r="C47">
        <v>2</v>
      </c>
      <c r="D47">
        <v>10</v>
      </c>
      <c r="E47">
        <v>30</v>
      </c>
      <c r="F47">
        <v>170</v>
      </c>
      <c r="H47" s="66">
        <f t="shared" si="4"/>
        <v>3.1446540880503147</v>
      </c>
      <c r="I47" s="66">
        <f t="shared" si="5"/>
        <v>15.723270440251572</v>
      </c>
      <c r="J47" s="66">
        <f t="shared" si="6"/>
        <v>267.2955974842767</v>
      </c>
      <c r="K47" s="66">
        <f t="shared" si="7"/>
        <v>84.905660377358487</v>
      </c>
    </row>
    <row r="48" spans="1:11">
      <c r="A48" t="s">
        <v>3309</v>
      </c>
      <c r="B48">
        <v>318</v>
      </c>
      <c r="C48">
        <v>2</v>
      </c>
      <c r="D48">
        <v>13</v>
      </c>
      <c r="E48">
        <v>22</v>
      </c>
      <c r="F48">
        <v>440</v>
      </c>
      <c r="H48" s="66">
        <f t="shared" si="4"/>
        <v>3.1446540880503147</v>
      </c>
      <c r="I48" s="66">
        <f t="shared" si="5"/>
        <v>20.440251572327043</v>
      </c>
      <c r="J48" s="66">
        <f t="shared" si="6"/>
        <v>691.82389937106916</v>
      </c>
      <c r="K48" s="66">
        <f t="shared" si="7"/>
        <v>62.264150943396224</v>
      </c>
    </row>
    <row r="49" spans="1:11">
      <c r="A49" t="s">
        <v>3310</v>
      </c>
      <c r="B49">
        <v>247</v>
      </c>
      <c r="C49">
        <v>1</v>
      </c>
      <c r="D49">
        <v>10</v>
      </c>
      <c r="E49">
        <v>13</v>
      </c>
      <c r="F49">
        <v>170</v>
      </c>
      <c r="H49" s="66">
        <f t="shared" si="4"/>
        <v>2.0242914979757085</v>
      </c>
      <c r="I49" s="66">
        <f t="shared" si="5"/>
        <v>20.242914979757085</v>
      </c>
      <c r="J49" s="66">
        <f t="shared" si="6"/>
        <v>344.12955465587044</v>
      </c>
      <c r="K49" s="66">
        <f t="shared" si="7"/>
        <v>47.368421052631575</v>
      </c>
    </row>
    <row r="50" spans="1:11" ht="15" thickBot="1">
      <c r="A50" t="s">
        <v>3311</v>
      </c>
      <c r="B50">
        <v>226</v>
      </c>
      <c r="C50">
        <v>0</v>
      </c>
      <c r="D50">
        <v>10</v>
      </c>
      <c r="E50">
        <v>7</v>
      </c>
      <c r="F50">
        <v>135</v>
      </c>
      <c r="H50" s="66">
        <f t="shared" si="4"/>
        <v>0</v>
      </c>
      <c r="I50" s="66">
        <f t="shared" si="5"/>
        <v>22.123893805309734</v>
      </c>
      <c r="J50" s="66">
        <f t="shared" si="6"/>
        <v>298.67256637168146</v>
      </c>
      <c r="K50" s="66">
        <f t="shared" si="7"/>
        <v>27.876106194690266</v>
      </c>
    </row>
    <row r="51" spans="1:11" ht="15" thickBot="1">
      <c r="A51" s="8" t="s">
        <v>3312</v>
      </c>
      <c r="H51" s="66"/>
      <c r="I51" s="66"/>
      <c r="J51" s="66"/>
      <c r="K51" s="66"/>
    </row>
    <row r="52" spans="1:11">
      <c r="A52" t="s">
        <v>3313</v>
      </c>
      <c r="B52">
        <v>304</v>
      </c>
      <c r="C52">
        <v>3</v>
      </c>
      <c r="D52">
        <v>17</v>
      </c>
      <c r="E52">
        <v>18</v>
      </c>
      <c r="F52">
        <v>350</v>
      </c>
      <c r="H52" s="66">
        <f t="shared" si="4"/>
        <v>4.9342105263157894</v>
      </c>
      <c r="I52" s="66">
        <f t="shared" si="5"/>
        <v>27.960526315789473</v>
      </c>
      <c r="J52" s="66">
        <f t="shared" si="6"/>
        <v>575.6578947368422</v>
      </c>
      <c r="K52" s="66">
        <f t="shared" si="7"/>
        <v>53.289473684210535</v>
      </c>
    </row>
    <row r="53" spans="1:11">
      <c r="A53" t="s">
        <v>3314</v>
      </c>
      <c r="B53">
        <v>374</v>
      </c>
      <c r="C53">
        <v>4</v>
      </c>
      <c r="D53">
        <v>9</v>
      </c>
      <c r="E53">
        <v>10</v>
      </c>
      <c r="F53">
        <v>150</v>
      </c>
      <c r="H53" s="66">
        <f t="shared" si="4"/>
        <v>5.3475935828877006</v>
      </c>
      <c r="I53" s="66">
        <f t="shared" si="5"/>
        <v>12.032085561497325</v>
      </c>
      <c r="J53" s="66">
        <f t="shared" si="6"/>
        <v>200.53475935828877</v>
      </c>
      <c r="K53" s="66">
        <f t="shared" si="7"/>
        <v>24.064171122994651</v>
      </c>
    </row>
    <row r="54" spans="1:11">
      <c r="A54" t="s">
        <v>3315</v>
      </c>
      <c r="B54">
        <v>304</v>
      </c>
      <c r="C54">
        <v>2</v>
      </c>
      <c r="D54">
        <v>11</v>
      </c>
      <c r="E54">
        <v>15</v>
      </c>
      <c r="F54">
        <v>350</v>
      </c>
      <c r="H54" s="66">
        <f t="shared" si="4"/>
        <v>3.2894736842105261</v>
      </c>
      <c r="I54" s="66">
        <f t="shared" si="5"/>
        <v>18.092105263157894</v>
      </c>
      <c r="J54" s="66">
        <f t="shared" si="6"/>
        <v>575.6578947368422</v>
      </c>
      <c r="K54" s="66">
        <f t="shared" si="7"/>
        <v>44.40789473684211</v>
      </c>
    </row>
    <row r="55" spans="1:11">
      <c r="A55" t="s">
        <v>3316</v>
      </c>
      <c r="B55">
        <v>256</v>
      </c>
      <c r="C55">
        <v>2</v>
      </c>
      <c r="D55">
        <v>11</v>
      </c>
      <c r="E55">
        <v>15</v>
      </c>
      <c r="F55">
        <v>300</v>
      </c>
      <c r="H55" s="66">
        <f t="shared" si="4"/>
        <v>3.90625</v>
      </c>
      <c r="I55" s="66">
        <f t="shared" si="5"/>
        <v>21.484375</v>
      </c>
      <c r="J55" s="66">
        <f t="shared" si="6"/>
        <v>585.9375</v>
      </c>
      <c r="K55" s="66">
        <f t="shared" si="7"/>
        <v>52.734375</v>
      </c>
    </row>
    <row r="56" spans="1:11">
      <c r="A56" t="s">
        <v>3317</v>
      </c>
      <c r="B56">
        <v>275</v>
      </c>
      <c r="C56">
        <v>2</v>
      </c>
      <c r="D56">
        <v>11</v>
      </c>
      <c r="E56">
        <v>12</v>
      </c>
      <c r="F56">
        <v>310</v>
      </c>
      <c r="H56" s="66">
        <f t="shared" si="4"/>
        <v>3.6363636363636362</v>
      </c>
      <c r="I56" s="66">
        <f t="shared" si="5"/>
        <v>20</v>
      </c>
      <c r="J56" s="66">
        <f t="shared" si="6"/>
        <v>563.63636363636363</v>
      </c>
      <c r="K56" s="66">
        <f t="shared" si="7"/>
        <v>39.272727272727273</v>
      </c>
    </row>
    <row r="57" spans="1:11" ht="15" thickBot="1">
      <c r="A57" t="s">
        <v>3318</v>
      </c>
      <c r="B57">
        <v>255</v>
      </c>
      <c r="C57">
        <v>1</v>
      </c>
      <c r="D57">
        <v>8</v>
      </c>
      <c r="E57">
        <v>13</v>
      </c>
      <c r="F57">
        <v>370</v>
      </c>
      <c r="H57" s="66">
        <f t="shared" si="4"/>
        <v>1.9607843137254901</v>
      </c>
      <c r="I57" s="66">
        <f t="shared" si="5"/>
        <v>15.686274509803921</v>
      </c>
      <c r="J57" s="66">
        <f t="shared" si="6"/>
        <v>725.49019607843138</v>
      </c>
      <c r="K57" s="66">
        <f t="shared" si="7"/>
        <v>45.882352941176471</v>
      </c>
    </row>
    <row r="58" spans="1:11" ht="15" thickBot="1">
      <c r="A58" s="8" t="s">
        <v>3319</v>
      </c>
      <c r="H58" s="66"/>
      <c r="I58" s="66"/>
      <c r="J58" s="66"/>
      <c r="K58" s="66"/>
    </row>
    <row r="59" spans="1:11">
      <c r="A59" t="s">
        <v>3320</v>
      </c>
      <c r="B59">
        <v>240</v>
      </c>
      <c r="C59">
        <v>1</v>
      </c>
      <c r="D59">
        <v>4</v>
      </c>
      <c r="E59">
        <v>9</v>
      </c>
      <c r="F59">
        <v>70</v>
      </c>
      <c r="H59" s="66">
        <f t="shared" si="4"/>
        <v>2.0833333333333335</v>
      </c>
      <c r="I59" s="66">
        <f t="shared" si="5"/>
        <v>8.3333333333333339</v>
      </c>
      <c r="J59" s="66">
        <f t="shared" si="6"/>
        <v>145.83333333333334</v>
      </c>
      <c r="K59" s="66">
        <f t="shared" si="7"/>
        <v>33.75</v>
      </c>
    </row>
    <row r="60" spans="1:11">
      <c r="A60" t="s">
        <v>3321</v>
      </c>
      <c r="B60">
        <v>190</v>
      </c>
      <c r="C60">
        <v>5</v>
      </c>
      <c r="D60">
        <v>3</v>
      </c>
      <c r="E60">
        <v>10</v>
      </c>
      <c r="F60">
        <v>60</v>
      </c>
      <c r="H60" s="66">
        <f t="shared" si="4"/>
        <v>13.157894736842104</v>
      </c>
      <c r="I60" s="66">
        <f t="shared" si="5"/>
        <v>7.8947368421052637</v>
      </c>
      <c r="J60" s="66">
        <f t="shared" si="6"/>
        <v>157.89473684210526</v>
      </c>
      <c r="K60" s="66">
        <f t="shared" si="7"/>
        <v>47.368421052631575</v>
      </c>
    </row>
    <row r="61" spans="1:11">
      <c r="A61" t="s">
        <v>3322</v>
      </c>
      <c r="B61">
        <v>240</v>
      </c>
      <c r="C61">
        <v>1</v>
      </c>
      <c r="D61">
        <v>4</v>
      </c>
      <c r="E61">
        <v>9</v>
      </c>
      <c r="F61">
        <v>70</v>
      </c>
      <c r="H61" s="66">
        <f t="shared" si="4"/>
        <v>2.0833333333333335</v>
      </c>
      <c r="I61" s="66">
        <f t="shared" si="5"/>
        <v>8.3333333333333339</v>
      </c>
      <c r="J61" s="66">
        <f t="shared" si="6"/>
        <v>145.83333333333334</v>
      </c>
      <c r="K61" s="66">
        <f t="shared" si="7"/>
        <v>33.75</v>
      </c>
    </row>
    <row r="62" spans="1:11">
      <c r="A62" t="s">
        <v>3323</v>
      </c>
      <c r="B62">
        <v>210</v>
      </c>
      <c r="C62">
        <v>0</v>
      </c>
      <c r="D62">
        <v>3</v>
      </c>
      <c r="E62">
        <v>9</v>
      </c>
      <c r="F62">
        <v>105</v>
      </c>
      <c r="H62" s="66">
        <f t="shared" si="4"/>
        <v>0</v>
      </c>
      <c r="I62" s="66">
        <f t="shared" si="5"/>
        <v>7.1428571428571423</v>
      </c>
      <c r="J62" s="66">
        <f t="shared" si="6"/>
        <v>250</v>
      </c>
      <c r="K62" s="66">
        <f t="shared" si="7"/>
        <v>38.571428571428577</v>
      </c>
    </row>
    <row r="63" spans="1:11">
      <c r="A63" t="s">
        <v>3324</v>
      </c>
      <c r="B63">
        <v>210</v>
      </c>
      <c r="C63">
        <v>0</v>
      </c>
      <c r="D63">
        <v>3</v>
      </c>
      <c r="E63">
        <v>8</v>
      </c>
      <c r="F63">
        <v>80</v>
      </c>
      <c r="H63" s="66">
        <f t="shared" si="4"/>
        <v>0</v>
      </c>
      <c r="I63" s="66">
        <f t="shared" si="5"/>
        <v>7.1428571428571423</v>
      </c>
      <c r="J63" s="66">
        <f t="shared" si="6"/>
        <v>190.47619047619045</v>
      </c>
      <c r="K63" s="66">
        <f t="shared" si="7"/>
        <v>34.285714285714285</v>
      </c>
    </row>
    <row r="64" spans="1:11">
      <c r="A64" t="s">
        <v>3325</v>
      </c>
      <c r="B64">
        <v>220</v>
      </c>
      <c r="C64">
        <v>0</v>
      </c>
      <c r="D64">
        <v>3</v>
      </c>
      <c r="E64">
        <v>10</v>
      </c>
      <c r="F64">
        <v>95</v>
      </c>
      <c r="H64" s="66">
        <f t="shared" si="4"/>
        <v>0</v>
      </c>
      <c r="I64" s="66">
        <f t="shared" si="5"/>
        <v>6.8181818181818175</v>
      </c>
      <c r="J64" s="66">
        <f t="shared" si="6"/>
        <v>215.90909090909091</v>
      </c>
      <c r="K64" s="66">
        <f t="shared" si="7"/>
        <v>40.909090909090914</v>
      </c>
    </row>
    <row r="65" spans="1:11">
      <c r="A65" t="s">
        <v>3326</v>
      </c>
      <c r="B65">
        <v>460</v>
      </c>
      <c r="C65">
        <v>2</v>
      </c>
      <c r="D65">
        <v>11</v>
      </c>
      <c r="E65">
        <v>16</v>
      </c>
      <c r="F65">
        <v>220</v>
      </c>
      <c r="H65" s="66">
        <f t="shared" si="4"/>
        <v>2.1739130434782608</v>
      </c>
      <c r="I65" s="66">
        <f t="shared" si="5"/>
        <v>11.956521739130435</v>
      </c>
      <c r="J65" s="66">
        <f t="shared" si="6"/>
        <v>239.13043478260872</v>
      </c>
      <c r="K65" s="66">
        <f t="shared" si="7"/>
        <v>31.304347826086961</v>
      </c>
    </row>
    <row r="66" spans="1:11">
      <c r="A66" t="s">
        <v>3327</v>
      </c>
      <c r="B66">
        <v>190</v>
      </c>
      <c r="C66">
        <v>1</v>
      </c>
      <c r="D66">
        <v>4</v>
      </c>
      <c r="E66">
        <v>3</v>
      </c>
      <c r="F66">
        <v>135</v>
      </c>
      <c r="H66" s="66">
        <f t="shared" si="4"/>
        <v>2.6315789473684208</v>
      </c>
      <c r="I66" s="66">
        <f t="shared" si="5"/>
        <v>10.526315789473683</v>
      </c>
      <c r="J66" s="66">
        <f t="shared" si="6"/>
        <v>355.26315789473682</v>
      </c>
      <c r="K66" s="66">
        <f t="shared" si="7"/>
        <v>14.210526315789473</v>
      </c>
    </row>
    <row r="67" spans="1:11">
      <c r="A67" t="s">
        <v>3328</v>
      </c>
      <c r="B67">
        <v>80</v>
      </c>
      <c r="C67">
        <v>0</v>
      </c>
      <c r="D67">
        <v>0</v>
      </c>
      <c r="E67">
        <v>0</v>
      </c>
      <c r="F67">
        <v>10</v>
      </c>
      <c r="H67" s="66">
        <f t="shared" si="4"/>
        <v>0</v>
      </c>
      <c r="I67" s="66">
        <f t="shared" si="5"/>
        <v>0</v>
      </c>
      <c r="J67" s="66">
        <f t="shared" si="6"/>
        <v>62.5</v>
      </c>
      <c r="K67" s="66">
        <f t="shared" si="7"/>
        <v>0</v>
      </c>
    </row>
    <row r="68" spans="1:11">
      <c r="A68" t="s">
        <v>3329</v>
      </c>
      <c r="B68">
        <v>80</v>
      </c>
      <c r="C68">
        <v>0</v>
      </c>
      <c r="D68">
        <v>0</v>
      </c>
      <c r="E68">
        <v>0</v>
      </c>
      <c r="F68">
        <v>10</v>
      </c>
      <c r="H68" s="66">
        <f t="shared" si="4"/>
        <v>0</v>
      </c>
      <c r="I68" s="66">
        <f t="shared" si="5"/>
        <v>0</v>
      </c>
      <c r="J68" s="66">
        <f t="shared" si="6"/>
        <v>62.5</v>
      </c>
      <c r="K68" s="66">
        <f t="shared" si="7"/>
        <v>0</v>
      </c>
    </row>
    <row r="69" spans="1:11">
      <c r="A69" t="s">
        <v>3330</v>
      </c>
      <c r="B69">
        <v>50</v>
      </c>
      <c r="C69">
        <v>6</v>
      </c>
      <c r="D69">
        <v>4</v>
      </c>
      <c r="E69">
        <v>0</v>
      </c>
      <c r="F69">
        <v>70</v>
      </c>
      <c r="H69" s="66">
        <f t="shared" si="4"/>
        <v>60</v>
      </c>
      <c r="I69" s="66">
        <f t="shared" si="5"/>
        <v>40</v>
      </c>
      <c r="J69" s="66">
        <f t="shared" si="6"/>
        <v>700</v>
      </c>
      <c r="K69" s="66">
        <f t="shared" si="7"/>
        <v>0</v>
      </c>
    </row>
    <row r="70" spans="1:11">
      <c r="A70" t="s">
        <v>3331</v>
      </c>
      <c r="B70">
        <v>60</v>
      </c>
      <c r="C70">
        <v>6</v>
      </c>
      <c r="D70">
        <v>2</v>
      </c>
      <c r="E70">
        <v>0</v>
      </c>
      <c r="F70">
        <v>40</v>
      </c>
      <c r="H70" s="66">
        <f t="shared" ref="H70:H133" si="8">C70/B70*500</f>
        <v>50</v>
      </c>
      <c r="I70" s="66">
        <f t="shared" ref="I70:I133" si="9">D70/B70*500</f>
        <v>16.666666666666668</v>
      </c>
      <c r="J70" s="66">
        <f t="shared" ref="J70:J133" si="10">F70/B70*500</f>
        <v>333.33333333333331</v>
      </c>
      <c r="K70" s="66">
        <f t="shared" ref="K70:K133" si="11">(E70*9)/B70*100</f>
        <v>0</v>
      </c>
    </row>
    <row r="71" spans="1:11" ht="15" thickBot="1">
      <c r="A71" t="s">
        <v>3332</v>
      </c>
      <c r="B71">
        <v>1150</v>
      </c>
      <c r="C71">
        <v>0</v>
      </c>
      <c r="D71">
        <v>31</v>
      </c>
      <c r="E71">
        <v>25</v>
      </c>
      <c r="F71">
        <v>510</v>
      </c>
      <c r="H71" s="66">
        <f t="shared" si="8"/>
        <v>0</v>
      </c>
      <c r="I71" s="66">
        <f t="shared" si="9"/>
        <v>13.478260869565217</v>
      </c>
      <c r="J71" s="66">
        <f t="shared" si="10"/>
        <v>221.7391304347826</v>
      </c>
      <c r="K71" s="66">
        <f t="shared" si="11"/>
        <v>19.565217391304348</v>
      </c>
    </row>
    <row r="72" spans="1:11" ht="15" thickBot="1">
      <c r="A72" s="8" t="s">
        <v>3333</v>
      </c>
      <c r="H72" s="66"/>
      <c r="I72" s="66"/>
      <c r="J72" s="66"/>
      <c r="K72" s="66"/>
    </row>
    <row r="73" spans="1:11">
      <c r="A73" t="s">
        <v>3334</v>
      </c>
      <c r="B73">
        <v>410</v>
      </c>
      <c r="C73">
        <v>1</v>
      </c>
      <c r="D73">
        <v>8</v>
      </c>
      <c r="E73">
        <v>11</v>
      </c>
      <c r="F73">
        <v>200</v>
      </c>
      <c r="H73" s="66">
        <f t="shared" si="8"/>
        <v>1.2195121951219512</v>
      </c>
      <c r="I73" s="66">
        <f t="shared" si="9"/>
        <v>9.7560975609756095</v>
      </c>
      <c r="J73" s="66">
        <f t="shared" si="10"/>
        <v>243.90243902439025</v>
      </c>
      <c r="K73" s="66">
        <f t="shared" si="11"/>
        <v>24.146341463414632</v>
      </c>
    </row>
    <row r="74" spans="1:11">
      <c r="A74" t="s">
        <v>3335</v>
      </c>
      <c r="B74">
        <v>410</v>
      </c>
      <c r="C74">
        <v>1</v>
      </c>
      <c r="D74">
        <v>9</v>
      </c>
      <c r="E74">
        <v>11</v>
      </c>
      <c r="F74">
        <v>210</v>
      </c>
      <c r="H74" s="66">
        <f t="shared" si="8"/>
        <v>1.2195121951219512</v>
      </c>
      <c r="I74" s="66">
        <f t="shared" si="9"/>
        <v>10.97560975609756</v>
      </c>
      <c r="J74" s="66">
        <f t="shared" si="10"/>
        <v>256.09756097560978</v>
      </c>
      <c r="K74" s="66">
        <f t="shared" si="11"/>
        <v>24.146341463414632</v>
      </c>
    </row>
    <row r="75" spans="1:11">
      <c r="A75" t="s">
        <v>3336</v>
      </c>
      <c r="B75">
        <v>290</v>
      </c>
      <c r="C75">
        <v>1</v>
      </c>
      <c r="D75">
        <v>6</v>
      </c>
      <c r="E75">
        <v>8</v>
      </c>
      <c r="F75">
        <v>150</v>
      </c>
      <c r="H75" s="66">
        <f t="shared" si="8"/>
        <v>1.7241379310344827</v>
      </c>
      <c r="I75" s="66">
        <f t="shared" si="9"/>
        <v>10.344827586206897</v>
      </c>
      <c r="J75" s="66">
        <f t="shared" si="10"/>
        <v>258.62068965517244</v>
      </c>
      <c r="K75" s="66">
        <f t="shared" si="11"/>
        <v>24.827586206896552</v>
      </c>
    </row>
    <row r="76" spans="1:11">
      <c r="A76" t="s">
        <v>3337</v>
      </c>
      <c r="B76">
        <v>310</v>
      </c>
      <c r="C76">
        <v>1</v>
      </c>
      <c r="D76">
        <v>6</v>
      </c>
      <c r="E76">
        <v>8</v>
      </c>
      <c r="F76">
        <v>170</v>
      </c>
      <c r="H76" s="66">
        <f t="shared" si="8"/>
        <v>1.6129032258064515</v>
      </c>
      <c r="I76" s="66">
        <f t="shared" si="9"/>
        <v>9.67741935483871</v>
      </c>
      <c r="J76" s="66">
        <f t="shared" si="10"/>
        <v>274.19354838709677</v>
      </c>
      <c r="K76" s="66">
        <f t="shared" si="11"/>
        <v>23.225806451612904</v>
      </c>
    </row>
    <row r="77" spans="1:11">
      <c r="A77" t="s">
        <v>3338</v>
      </c>
      <c r="B77">
        <v>320</v>
      </c>
      <c r="C77">
        <v>1</v>
      </c>
      <c r="D77">
        <v>6</v>
      </c>
      <c r="E77">
        <v>9</v>
      </c>
      <c r="F77">
        <v>170</v>
      </c>
      <c r="H77" s="66">
        <f t="shared" si="8"/>
        <v>1.5625</v>
      </c>
      <c r="I77" s="66">
        <f t="shared" si="9"/>
        <v>9.375</v>
      </c>
      <c r="J77" s="66">
        <f t="shared" si="10"/>
        <v>265.625</v>
      </c>
      <c r="K77" s="66">
        <f t="shared" si="11"/>
        <v>25.3125</v>
      </c>
    </row>
    <row r="78" spans="1:11">
      <c r="A78" t="s">
        <v>3339</v>
      </c>
      <c r="B78">
        <v>540</v>
      </c>
      <c r="C78">
        <v>1</v>
      </c>
      <c r="D78">
        <v>9</v>
      </c>
      <c r="E78">
        <v>15</v>
      </c>
      <c r="F78">
        <v>320</v>
      </c>
      <c r="H78" s="66">
        <f t="shared" si="8"/>
        <v>0.92592592592592593</v>
      </c>
      <c r="I78" s="66">
        <f t="shared" si="9"/>
        <v>8.3333333333333339</v>
      </c>
      <c r="J78" s="66">
        <f t="shared" si="10"/>
        <v>296.2962962962963</v>
      </c>
      <c r="K78" s="66">
        <f t="shared" si="11"/>
        <v>25</v>
      </c>
    </row>
    <row r="79" spans="1:11">
      <c r="A79" t="s">
        <v>3340</v>
      </c>
      <c r="B79">
        <v>550</v>
      </c>
      <c r="C79">
        <v>1</v>
      </c>
      <c r="D79">
        <v>9</v>
      </c>
      <c r="E79">
        <v>17</v>
      </c>
      <c r="F79">
        <v>310</v>
      </c>
      <c r="H79" s="66">
        <f t="shared" si="8"/>
        <v>0.90909090909090906</v>
      </c>
      <c r="I79" s="66">
        <f t="shared" si="9"/>
        <v>8.1818181818181817</v>
      </c>
      <c r="J79" s="66">
        <f t="shared" si="10"/>
        <v>281.81818181818181</v>
      </c>
      <c r="K79" s="66">
        <f t="shared" si="11"/>
        <v>27.81818181818182</v>
      </c>
    </row>
    <row r="80" spans="1:11">
      <c r="A80" t="s">
        <v>3341</v>
      </c>
      <c r="B80">
        <v>580</v>
      </c>
      <c r="C80">
        <v>2</v>
      </c>
      <c r="D80">
        <v>11</v>
      </c>
      <c r="E80">
        <v>19</v>
      </c>
      <c r="F80">
        <v>280</v>
      </c>
      <c r="H80" s="66">
        <f t="shared" si="8"/>
        <v>1.7241379310344827</v>
      </c>
      <c r="I80" s="66">
        <f t="shared" si="9"/>
        <v>9.4827586206896548</v>
      </c>
      <c r="J80" s="66">
        <f t="shared" si="10"/>
        <v>241.37931034482759</v>
      </c>
      <c r="K80" s="66">
        <f t="shared" si="11"/>
        <v>29.482758620689651</v>
      </c>
    </row>
    <row r="81" spans="1:11">
      <c r="A81" t="s">
        <v>3342</v>
      </c>
      <c r="B81">
        <v>580</v>
      </c>
      <c r="C81">
        <v>2</v>
      </c>
      <c r="D81">
        <v>10</v>
      </c>
      <c r="E81">
        <v>19</v>
      </c>
      <c r="F81">
        <v>270</v>
      </c>
      <c r="H81" s="66">
        <f t="shared" si="8"/>
        <v>1.7241379310344827</v>
      </c>
      <c r="I81" s="66">
        <f t="shared" si="9"/>
        <v>8.6206896551724128</v>
      </c>
      <c r="J81" s="66">
        <f t="shared" si="10"/>
        <v>232.75862068965517</v>
      </c>
      <c r="K81" s="66">
        <f t="shared" si="11"/>
        <v>29.482758620689651</v>
      </c>
    </row>
    <row r="82" spans="1:11">
      <c r="A82" t="s">
        <v>3343</v>
      </c>
      <c r="B82">
        <v>630</v>
      </c>
      <c r="C82">
        <v>2</v>
      </c>
      <c r="D82">
        <v>10</v>
      </c>
      <c r="E82">
        <v>21</v>
      </c>
      <c r="F82">
        <v>320</v>
      </c>
      <c r="H82" s="66">
        <f t="shared" si="8"/>
        <v>1.5873015873015872</v>
      </c>
      <c r="I82" s="66">
        <f t="shared" si="9"/>
        <v>7.9365079365079358</v>
      </c>
      <c r="J82" s="66">
        <f t="shared" si="10"/>
        <v>253.96825396825395</v>
      </c>
      <c r="K82" s="66">
        <f t="shared" si="11"/>
        <v>30</v>
      </c>
    </row>
    <row r="83" spans="1:11" ht="15" thickBot="1">
      <c r="A83" t="s">
        <v>3344</v>
      </c>
      <c r="B83">
        <v>620</v>
      </c>
      <c r="C83">
        <v>2</v>
      </c>
      <c r="D83">
        <v>10</v>
      </c>
      <c r="E83">
        <v>20</v>
      </c>
      <c r="F83">
        <v>310</v>
      </c>
      <c r="H83" s="66">
        <f t="shared" si="8"/>
        <v>1.6129032258064515</v>
      </c>
      <c r="I83" s="66">
        <f t="shared" si="9"/>
        <v>8.064516129032258</v>
      </c>
      <c r="J83" s="66">
        <f t="shared" si="10"/>
        <v>250</v>
      </c>
      <c r="K83" s="66">
        <f t="shared" si="11"/>
        <v>29.032258064516132</v>
      </c>
    </row>
    <row r="84" spans="1:11" ht="15" thickBot="1">
      <c r="A84" s="8" t="s">
        <v>3345</v>
      </c>
      <c r="H84" s="66"/>
      <c r="I84" s="66"/>
      <c r="J84" s="66"/>
      <c r="K84" s="66"/>
    </row>
    <row r="85" spans="1:11">
      <c r="A85" t="s">
        <v>3346</v>
      </c>
      <c r="B85">
        <v>630</v>
      </c>
      <c r="C85">
        <v>2</v>
      </c>
      <c r="D85">
        <v>30</v>
      </c>
      <c r="E85">
        <v>13</v>
      </c>
      <c r="F85">
        <v>1250</v>
      </c>
      <c r="H85" s="66">
        <f t="shared" si="8"/>
        <v>1.5873015873015872</v>
      </c>
      <c r="I85" s="66">
        <f t="shared" si="9"/>
        <v>23.809523809523807</v>
      </c>
      <c r="J85" s="66">
        <f t="shared" si="10"/>
        <v>992.06349206349205</v>
      </c>
      <c r="K85" s="66">
        <f t="shared" si="11"/>
        <v>18.571428571428573</v>
      </c>
    </row>
    <row r="86" spans="1:11">
      <c r="A86" t="s">
        <v>3347</v>
      </c>
      <c r="B86">
        <v>1000</v>
      </c>
      <c r="C86">
        <v>2</v>
      </c>
      <c r="D86">
        <v>46</v>
      </c>
      <c r="E86">
        <v>26</v>
      </c>
      <c r="F86">
        <v>1610</v>
      </c>
      <c r="H86" s="66">
        <f t="shared" si="8"/>
        <v>1</v>
      </c>
      <c r="I86" s="66">
        <f t="shared" si="9"/>
        <v>23</v>
      </c>
      <c r="J86" s="66">
        <f t="shared" si="10"/>
        <v>805</v>
      </c>
      <c r="K86" s="66">
        <f t="shared" si="11"/>
        <v>23.400000000000002</v>
      </c>
    </row>
    <row r="87" spans="1:11">
      <c r="A87" t="s">
        <v>3348</v>
      </c>
      <c r="B87">
        <v>570</v>
      </c>
      <c r="C87">
        <v>2</v>
      </c>
      <c r="D87">
        <v>24</v>
      </c>
      <c r="E87">
        <v>11</v>
      </c>
      <c r="F87">
        <v>820</v>
      </c>
      <c r="H87" s="66">
        <f t="shared" si="8"/>
        <v>1.7543859649122808</v>
      </c>
      <c r="I87" s="66">
        <f t="shared" si="9"/>
        <v>21.052631578947366</v>
      </c>
      <c r="J87" s="66">
        <f t="shared" si="10"/>
        <v>719.29824561403507</v>
      </c>
      <c r="K87" s="66">
        <f t="shared" si="11"/>
        <v>17.368421052631579</v>
      </c>
    </row>
    <row r="88" spans="1:11">
      <c r="A88" t="s">
        <v>3349</v>
      </c>
      <c r="B88">
        <v>800</v>
      </c>
      <c r="C88">
        <v>3</v>
      </c>
      <c r="D88">
        <v>40</v>
      </c>
      <c r="E88">
        <v>20</v>
      </c>
      <c r="F88">
        <v>1280</v>
      </c>
      <c r="H88" s="66">
        <f t="shared" si="8"/>
        <v>1.875</v>
      </c>
      <c r="I88" s="66">
        <f t="shared" si="9"/>
        <v>25</v>
      </c>
      <c r="J88" s="66">
        <f t="shared" si="10"/>
        <v>800</v>
      </c>
      <c r="K88" s="66">
        <f t="shared" si="11"/>
        <v>22.5</v>
      </c>
    </row>
    <row r="89" spans="1:11">
      <c r="A89" t="s">
        <v>3350</v>
      </c>
      <c r="B89">
        <v>540</v>
      </c>
      <c r="C89">
        <v>3</v>
      </c>
      <c r="D89">
        <v>23</v>
      </c>
      <c r="E89">
        <v>11</v>
      </c>
      <c r="F89">
        <v>1020</v>
      </c>
      <c r="H89" s="66">
        <f t="shared" si="8"/>
        <v>2.7777777777777777</v>
      </c>
      <c r="I89" s="66">
        <f t="shared" si="9"/>
        <v>21.296296296296294</v>
      </c>
      <c r="J89" s="66">
        <f t="shared" si="10"/>
        <v>944.44444444444446</v>
      </c>
      <c r="K89" s="66">
        <f t="shared" si="11"/>
        <v>18.333333333333332</v>
      </c>
    </row>
    <row r="90" spans="1:11">
      <c r="A90" t="s">
        <v>3351</v>
      </c>
      <c r="B90">
        <v>400</v>
      </c>
      <c r="C90">
        <v>1</v>
      </c>
      <c r="D90">
        <v>19</v>
      </c>
      <c r="E90">
        <v>9</v>
      </c>
      <c r="F90">
        <v>930</v>
      </c>
      <c r="H90" s="66">
        <f t="shared" si="8"/>
        <v>1.25</v>
      </c>
      <c r="I90" s="66">
        <f t="shared" si="9"/>
        <v>23.75</v>
      </c>
      <c r="J90" s="66">
        <f t="shared" si="10"/>
        <v>1162.5</v>
      </c>
      <c r="K90" s="66">
        <f t="shared" si="11"/>
        <v>20.25</v>
      </c>
    </row>
    <row r="91" spans="1:11" ht="15" thickBot="1">
      <c r="A91" t="s">
        <v>3353</v>
      </c>
      <c r="B91">
        <v>630</v>
      </c>
      <c r="C91">
        <v>1</v>
      </c>
      <c r="D91">
        <v>34</v>
      </c>
      <c r="E91">
        <v>18</v>
      </c>
      <c r="F91">
        <v>1240</v>
      </c>
      <c r="H91" s="66">
        <f t="shared" si="8"/>
        <v>0.79365079365079361</v>
      </c>
      <c r="I91" s="66">
        <f t="shared" si="9"/>
        <v>26.984126984126984</v>
      </c>
      <c r="J91" s="66">
        <f t="shared" si="10"/>
        <v>984.1269841269841</v>
      </c>
      <c r="K91" s="66">
        <f t="shared" si="11"/>
        <v>25.714285714285712</v>
      </c>
    </row>
    <row r="92" spans="1:11" ht="15" thickBot="1">
      <c r="A92" s="8" t="s">
        <v>3352</v>
      </c>
      <c r="H92" s="66"/>
      <c r="I92" s="66"/>
      <c r="J92" s="66"/>
      <c r="K92" s="66"/>
    </row>
    <row r="93" spans="1:11">
      <c r="A93" t="s">
        <v>3354</v>
      </c>
      <c r="B93">
        <v>1030</v>
      </c>
      <c r="C93">
        <v>9</v>
      </c>
      <c r="D93">
        <v>35</v>
      </c>
      <c r="E93">
        <v>9</v>
      </c>
      <c r="F93">
        <v>2780</v>
      </c>
      <c r="H93" s="66">
        <f t="shared" si="8"/>
        <v>4.3689320388349513</v>
      </c>
      <c r="I93" s="66">
        <f t="shared" si="9"/>
        <v>16.990291262135923</v>
      </c>
      <c r="J93" s="66">
        <f t="shared" si="10"/>
        <v>1349.5145631067962</v>
      </c>
      <c r="K93" s="66">
        <f t="shared" si="11"/>
        <v>7.8640776699029118</v>
      </c>
    </row>
    <row r="94" spans="1:11">
      <c r="A94" t="s">
        <v>3355</v>
      </c>
      <c r="B94">
        <v>1260</v>
      </c>
      <c r="C94">
        <v>12</v>
      </c>
      <c r="D94">
        <v>49</v>
      </c>
      <c r="E94">
        <v>11</v>
      </c>
      <c r="F94">
        <v>3500</v>
      </c>
      <c r="H94" s="66">
        <f t="shared" si="8"/>
        <v>4.7619047619047628</v>
      </c>
      <c r="I94" s="66">
        <f t="shared" si="9"/>
        <v>19.444444444444446</v>
      </c>
      <c r="J94" s="66">
        <f t="shared" si="10"/>
        <v>1388.8888888888889</v>
      </c>
      <c r="K94" s="66">
        <f t="shared" si="11"/>
        <v>7.8571428571428568</v>
      </c>
    </row>
    <row r="95" spans="1:11">
      <c r="A95" t="s">
        <v>3356</v>
      </c>
      <c r="B95">
        <v>1160</v>
      </c>
      <c r="C95">
        <v>6</v>
      </c>
      <c r="D95">
        <v>44</v>
      </c>
      <c r="E95">
        <v>25</v>
      </c>
      <c r="F95">
        <v>2930</v>
      </c>
      <c r="H95" s="66">
        <f t="shared" si="8"/>
        <v>2.5862068965517242</v>
      </c>
      <c r="I95" s="66">
        <f t="shared" si="9"/>
        <v>18.96551724137931</v>
      </c>
      <c r="J95" s="66">
        <f t="shared" si="10"/>
        <v>1262.9310344827586</v>
      </c>
      <c r="K95" s="66">
        <f t="shared" si="11"/>
        <v>19.396551724137932</v>
      </c>
    </row>
    <row r="96" spans="1:11">
      <c r="A96" t="s">
        <v>3357</v>
      </c>
      <c r="B96">
        <v>1100</v>
      </c>
      <c r="C96">
        <v>6</v>
      </c>
      <c r="D96">
        <v>31</v>
      </c>
      <c r="E96">
        <v>25</v>
      </c>
      <c r="F96">
        <v>2500</v>
      </c>
      <c r="H96" s="66">
        <f t="shared" si="8"/>
        <v>2.7272727272727275</v>
      </c>
      <c r="I96" s="66">
        <f t="shared" si="9"/>
        <v>14.090909090909092</v>
      </c>
      <c r="J96" s="66">
        <f t="shared" si="10"/>
        <v>1136.3636363636365</v>
      </c>
      <c r="K96" s="66">
        <f t="shared" si="11"/>
        <v>20.454545454545457</v>
      </c>
    </row>
    <row r="97" spans="1:11" ht="15" thickBot="1">
      <c r="A97" t="s">
        <v>3358</v>
      </c>
      <c r="B97">
        <v>1000</v>
      </c>
      <c r="C97">
        <v>8</v>
      </c>
      <c r="D97">
        <v>19</v>
      </c>
      <c r="E97">
        <v>22</v>
      </c>
      <c r="F97">
        <v>3650</v>
      </c>
      <c r="H97" s="66">
        <f t="shared" si="8"/>
        <v>4</v>
      </c>
      <c r="I97" s="66">
        <f t="shared" si="9"/>
        <v>9.5</v>
      </c>
      <c r="J97" s="66">
        <f t="shared" si="10"/>
        <v>1825</v>
      </c>
      <c r="K97" s="66">
        <f t="shared" si="11"/>
        <v>19.8</v>
      </c>
    </row>
    <row r="98" spans="1:11" ht="15" thickBot="1">
      <c r="A98" s="8" t="s">
        <v>3359</v>
      </c>
      <c r="H98" s="66"/>
      <c r="I98" s="66"/>
      <c r="J98" s="66"/>
      <c r="K98" s="66"/>
    </row>
    <row r="99" spans="1:11">
      <c r="A99" t="s">
        <v>3360</v>
      </c>
      <c r="B99">
        <v>550</v>
      </c>
      <c r="C99">
        <v>2</v>
      </c>
      <c r="D99">
        <v>34</v>
      </c>
      <c r="E99">
        <v>7</v>
      </c>
      <c r="F99">
        <v>1600</v>
      </c>
      <c r="H99" s="66">
        <f t="shared" si="8"/>
        <v>1.8181818181818181</v>
      </c>
      <c r="I99" s="66">
        <f t="shared" si="9"/>
        <v>30.90909090909091</v>
      </c>
      <c r="J99" s="66">
        <f t="shared" si="10"/>
        <v>1454.5454545454545</v>
      </c>
      <c r="K99" s="66">
        <f t="shared" si="11"/>
        <v>11.454545454545455</v>
      </c>
    </row>
    <row r="100" spans="1:11">
      <c r="A100" t="s">
        <v>3361</v>
      </c>
      <c r="B100">
        <v>600</v>
      </c>
      <c r="C100">
        <v>3</v>
      </c>
      <c r="D100">
        <v>33</v>
      </c>
      <c r="E100">
        <v>8</v>
      </c>
      <c r="F100">
        <v>1950</v>
      </c>
      <c r="H100" s="66">
        <f t="shared" si="8"/>
        <v>2.5</v>
      </c>
      <c r="I100" s="66">
        <f t="shared" si="9"/>
        <v>27.5</v>
      </c>
      <c r="J100" s="66">
        <f t="shared" si="10"/>
        <v>1625</v>
      </c>
      <c r="K100" s="66">
        <f t="shared" si="11"/>
        <v>12</v>
      </c>
    </row>
    <row r="101" spans="1:11">
      <c r="A101" t="s">
        <v>3362</v>
      </c>
      <c r="B101">
        <v>600</v>
      </c>
      <c r="C101">
        <v>2</v>
      </c>
      <c r="D101">
        <v>28</v>
      </c>
      <c r="E101">
        <v>9</v>
      </c>
      <c r="F101">
        <v>1380</v>
      </c>
      <c r="H101" s="66">
        <f t="shared" si="8"/>
        <v>1.6666666666666667</v>
      </c>
      <c r="I101" s="66">
        <f t="shared" si="9"/>
        <v>23.333333333333336</v>
      </c>
      <c r="J101" s="66">
        <f t="shared" si="10"/>
        <v>1150</v>
      </c>
      <c r="K101" s="66">
        <f t="shared" si="11"/>
        <v>13.5</v>
      </c>
    </row>
    <row r="102" spans="1:11" ht="15" thickBot="1">
      <c r="A102" t="s">
        <v>3363</v>
      </c>
      <c r="B102">
        <v>420</v>
      </c>
      <c r="C102">
        <v>2</v>
      </c>
      <c r="D102">
        <v>17</v>
      </c>
      <c r="E102">
        <v>8</v>
      </c>
      <c r="F102">
        <v>1230</v>
      </c>
      <c r="H102" s="66">
        <f t="shared" si="8"/>
        <v>2.3809523809523814</v>
      </c>
      <c r="I102" s="66">
        <f t="shared" si="9"/>
        <v>20.238095238095241</v>
      </c>
      <c r="J102" s="66">
        <f t="shared" si="10"/>
        <v>1464.2857142857142</v>
      </c>
      <c r="K102" s="66">
        <f t="shared" si="11"/>
        <v>17.142857142857142</v>
      </c>
    </row>
    <row r="103" spans="1:11" ht="15" thickBot="1">
      <c r="A103" s="8" t="s">
        <v>3229</v>
      </c>
      <c r="H103" s="66"/>
      <c r="I103" s="66"/>
      <c r="J103" s="66"/>
      <c r="K103" s="66"/>
    </row>
    <row r="104" spans="1:11">
      <c r="A104" t="s">
        <v>3230</v>
      </c>
      <c r="B104">
        <v>600</v>
      </c>
      <c r="C104">
        <v>7</v>
      </c>
      <c r="D104">
        <v>24</v>
      </c>
      <c r="E104">
        <v>4.5</v>
      </c>
      <c r="F104">
        <v>1250</v>
      </c>
      <c r="H104" s="66">
        <f t="shared" si="8"/>
        <v>5.8333333333333339</v>
      </c>
      <c r="I104" s="66">
        <f t="shared" si="9"/>
        <v>20</v>
      </c>
      <c r="J104" s="66">
        <f t="shared" si="10"/>
        <v>1041.6666666666667</v>
      </c>
      <c r="K104" s="66">
        <f t="shared" si="11"/>
        <v>6.75</v>
      </c>
    </row>
    <row r="105" spans="1:11">
      <c r="A105" t="s">
        <v>3231</v>
      </c>
      <c r="B105">
        <v>360</v>
      </c>
      <c r="C105">
        <v>1</v>
      </c>
      <c r="D105">
        <v>25</v>
      </c>
      <c r="E105">
        <v>2.5</v>
      </c>
      <c r="F105">
        <v>1040</v>
      </c>
      <c r="H105" s="66">
        <f t="shared" si="8"/>
        <v>1.3888888888888888</v>
      </c>
      <c r="I105" s="66">
        <f t="shared" si="9"/>
        <v>34.722222222222221</v>
      </c>
      <c r="J105" s="66">
        <f t="shared" si="10"/>
        <v>1444.4444444444443</v>
      </c>
      <c r="K105" s="66">
        <f t="shared" si="11"/>
        <v>6.25</v>
      </c>
    </row>
    <row r="106" spans="1:11" ht="15" thickBot="1">
      <c r="A106" t="s">
        <v>3232</v>
      </c>
      <c r="B106">
        <v>830</v>
      </c>
      <c r="C106">
        <v>8</v>
      </c>
      <c r="D106">
        <v>34</v>
      </c>
      <c r="E106">
        <v>11</v>
      </c>
      <c r="F106">
        <v>2160</v>
      </c>
      <c r="H106" s="66">
        <f t="shared" si="8"/>
        <v>4.8192771084337354</v>
      </c>
      <c r="I106" s="66">
        <f t="shared" si="9"/>
        <v>20.481927710843376</v>
      </c>
      <c r="J106" s="66">
        <f t="shared" si="10"/>
        <v>1301.2048192771083</v>
      </c>
      <c r="K106" s="66">
        <f t="shared" si="11"/>
        <v>11.927710843373495</v>
      </c>
    </row>
    <row r="107" spans="1:11" ht="15" thickBot="1">
      <c r="A107" s="8" t="s">
        <v>3596</v>
      </c>
      <c r="H107" s="66"/>
      <c r="I107" s="66"/>
      <c r="J107" s="66"/>
      <c r="K107" s="66"/>
    </row>
    <row r="108" spans="1:11">
      <c r="A108" t="s">
        <v>3233</v>
      </c>
      <c r="B108">
        <v>470</v>
      </c>
      <c r="C108">
        <v>7</v>
      </c>
      <c r="D108">
        <v>30</v>
      </c>
      <c r="E108">
        <v>9</v>
      </c>
      <c r="F108">
        <v>1240</v>
      </c>
      <c r="H108" s="66">
        <f t="shared" si="8"/>
        <v>7.4468085106382986</v>
      </c>
      <c r="I108" s="66">
        <f t="shared" si="9"/>
        <v>31.914893617021274</v>
      </c>
      <c r="J108" s="66">
        <f t="shared" si="10"/>
        <v>1319.1489361702127</v>
      </c>
      <c r="K108" s="66">
        <f t="shared" si="11"/>
        <v>17.23404255319149</v>
      </c>
    </row>
    <row r="109" spans="1:11">
      <c r="A109" t="s">
        <v>3234</v>
      </c>
      <c r="B109">
        <v>330</v>
      </c>
      <c r="C109">
        <v>4</v>
      </c>
      <c r="D109">
        <v>36</v>
      </c>
      <c r="E109">
        <v>8</v>
      </c>
      <c r="F109">
        <v>1200</v>
      </c>
      <c r="H109" s="66">
        <f t="shared" si="8"/>
        <v>6.0606060606060606</v>
      </c>
      <c r="I109" s="66">
        <f t="shared" si="9"/>
        <v>54.54545454545454</v>
      </c>
      <c r="J109" s="66">
        <f t="shared" si="10"/>
        <v>1818.181818181818</v>
      </c>
      <c r="K109" s="66">
        <f t="shared" si="11"/>
        <v>21.818181818181817</v>
      </c>
    </row>
    <row r="110" spans="1:11" ht="15" thickBot="1">
      <c r="A110" t="s">
        <v>3556</v>
      </c>
      <c r="B110">
        <v>20</v>
      </c>
      <c r="C110">
        <v>2</v>
      </c>
      <c r="D110">
        <v>1</v>
      </c>
      <c r="E110">
        <v>0</v>
      </c>
      <c r="F110">
        <v>15</v>
      </c>
      <c r="H110" s="66">
        <f t="shared" si="8"/>
        <v>50</v>
      </c>
      <c r="I110" s="66">
        <f t="shared" si="9"/>
        <v>25</v>
      </c>
      <c r="J110" s="66">
        <f t="shared" si="10"/>
        <v>375</v>
      </c>
      <c r="K110" s="66">
        <f t="shared" si="11"/>
        <v>0</v>
      </c>
    </row>
    <row r="111" spans="1:11" ht="15" thickBot="1">
      <c r="A111" s="8" t="s">
        <v>3235</v>
      </c>
      <c r="H111" s="66"/>
      <c r="I111" s="66"/>
      <c r="J111" s="66"/>
      <c r="K111" s="66"/>
    </row>
    <row r="112" spans="1:11">
      <c r="A112" t="s">
        <v>3236</v>
      </c>
      <c r="B112">
        <v>350</v>
      </c>
      <c r="C112">
        <v>2</v>
      </c>
      <c r="D112">
        <v>12</v>
      </c>
      <c r="E112">
        <v>5</v>
      </c>
      <c r="F112">
        <v>820</v>
      </c>
      <c r="H112" s="66">
        <f t="shared" si="8"/>
        <v>2.8571428571428572</v>
      </c>
      <c r="I112" s="66">
        <f t="shared" si="9"/>
        <v>17.142857142857142</v>
      </c>
      <c r="J112" s="66">
        <f t="shared" si="10"/>
        <v>1171.4285714285716</v>
      </c>
      <c r="K112" s="66">
        <f t="shared" si="11"/>
        <v>12.857142857142856</v>
      </c>
    </row>
    <row r="113" spans="1:11">
      <c r="A113" t="s">
        <v>3237</v>
      </c>
      <c r="B113">
        <v>280</v>
      </c>
      <c r="C113">
        <v>1</v>
      </c>
      <c r="D113">
        <v>15</v>
      </c>
      <c r="E113">
        <v>4</v>
      </c>
      <c r="F113">
        <v>800</v>
      </c>
      <c r="H113" s="66">
        <f t="shared" si="8"/>
        <v>1.7857142857142856</v>
      </c>
      <c r="I113" s="66">
        <f t="shared" si="9"/>
        <v>26.785714285714285</v>
      </c>
      <c r="J113" s="66">
        <f t="shared" si="10"/>
        <v>1428.5714285714287</v>
      </c>
      <c r="K113" s="66">
        <f t="shared" si="11"/>
        <v>12.857142857142856</v>
      </c>
    </row>
    <row r="114" spans="1:11" ht="15" thickBot="1">
      <c r="A114" t="s">
        <v>3238</v>
      </c>
      <c r="B114">
        <v>360</v>
      </c>
      <c r="C114">
        <v>2</v>
      </c>
      <c r="D114">
        <v>12</v>
      </c>
      <c r="E114">
        <v>5</v>
      </c>
      <c r="F114">
        <v>870</v>
      </c>
      <c r="H114" s="66">
        <f t="shared" si="8"/>
        <v>2.7777777777777777</v>
      </c>
      <c r="I114" s="66">
        <f t="shared" si="9"/>
        <v>16.666666666666668</v>
      </c>
      <c r="J114" s="66">
        <f t="shared" si="10"/>
        <v>1208.3333333333333</v>
      </c>
      <c r="K114" s="66">
        <f t="shared" si="11"/>
        <v>12.5</v>
      </c>
    </row>
    <row r="115" spans="1:11" ht="15" thickBot="1">
      <c r="A115" s="8" t="s">
        <v>3239</v>
      </c>
      <c r="H115" s="66"/>
      <c r="I115" s="66"/>
      <c r="J115" s="66"/>
      <c r="K115" s="66"/>
    </row>
    <row r="116" spans="1:11">
      <c r="A116" t="s">
        <v>3240</v>
      </c>
      <c r="B116">
        <v>380</v>
      </c>
      <c r="C116">
        <v>1</v>
      </c>
      <c r="D116">
        <v>16</v>
      </c>
      <c r="E116">
        <v>11</v>
      </c>
      <c r="F116">
        <v>900</v>
      </c>
      <c r="H116" s="66">
        <f t="shared" si="8"/>
        <v>1.3157894736842104</v>
      </c>
      <c r="I116" s="66">
        <f t="shared" si="9"/>
        <v>21.052631578947366</v>
      </c>
      <c r="J116" s="66">
        <f t="shared" si="10"/>
        <v>1184.2105263157894</v>
      </c>
      <c r="K116" s="66">
        <f t="shared" si="11"/>
        <v>26.052631578947366</v>
      </c>
    </row>
    <row r="117" spans="1:11">
      <c r="A117" t="s">
        <v>3241</v>
      </c>
      <c r="B117">
        <v>330</v>
      </c>
      <c r="C117">
        <v>1</v>
      </c>
      <c r="D117">
        <v>13</v>
      </c>
      <c r="E117">
        <v>8</v>
      </c>
      <c r="F117">
        <v>1050</v>
      </c>
      <c r="H117" s="66">
        <f t="shared" si="8"/>
        <v>1.5151515151515151</v>
      </c>
      <c r="I117" s="66">
        <f t="shared" si="9"/>
        <v>19.696969696969695</v>
      </c>
      <c r="J117" s="66">
        <f t="shared" si="10"/>
        <v>1590.9090909090908</v>
      </c>
      <c r="K117" s="66">
        <f t="shared" si="11"/>
        <v>21.818181818181817</v>
      </c>
    </row>
    <row r="118" spans="1:11">
      <c r="A118" t="s">
        <v>3242</v>
      </c>
      <c r="B118">
        <v>670</v>
      </c>
      <c r="C118">
        <v>2</v>
      </c>
      <c r="D118">
        <v>28</v>
      </c>
      <c r="E118">
        <v>19</v>
      </c>
      <c r="F118">
        <v>1710</v>
      </c>
      <c r="H118" s="66">
        <f t="shared" si="8"/>
        <v>1.4925373134328359</v>
      </c>
      <c r="I118" s="66">
        <f t="shared" si="9"/>
        <v>20.895522388059703</v>
      </c>
      <c r="J118" s="66">
        <f t="shared" si="10"/>
        <v>1276.1194029850747</v>
      </c>
      <c r="K118" s="66">
        <f t="shared" si="11"/>
        <v>25.522388059701495</v>
      </c>
    </row>
    <row r="119" spans="1:11">
      <c r="A119" t="s">
        <v>3243</v>
      </c>
      <c r="B119">
        <v>560</v>
      </c>
      <c r="C119">
        <v>2</v>
      </c>
      <c r="D119">
        <v>20</v>
      </c>
      <c r="E119">
        <v>14</v>
      </c>
      <c r="F119">
        <v>1600</v>
      </c>
      <c r="H119" s="66">
        <f t="shared" si="8"/>
        <v>1.7857142857142856</v>
      </c>
      <c r="I119" s="66">
        <f t="shared" si="9"/>
        <v>17.857142857142858</v>
      </c>
      <c r="J119" s="66">
        <f t="shared" si="10"/>
        <v>1428.5714285714287</v>
      </c>
      <c r="K119" s="66">
        <f t="shared" si="11"/>
        <v>22.5</v>
      </c>
    </row>
    <row r="120" spans="1:11" ht="15" thickBot="1">
      <c r="A120" t="s">
        <v>3244</v>
      </c>
      <c r="B120">
        <v>290</v>
      </c>
      <c r="C120">
        <v>1</v>
      </c>
      <c r="D120">
        <v>11</v>
      </c>
      <c r="E120">
        <v>7</v>
      </c>
      <c r="F120">
        <v>900</v>
      </c>
      <c r="H120" s="66">
        <f t="shared" si="8"/>
        <v>1.7241379310344827</v>
      </c>
      <c r="I120" s="66">
        <f t="shared" si="9"/>
        <v>18.96551724137931</v>
      </c>
      <c r="J120" s="66">
        <f t="shared" si="10"/>
        <v>1551.7241379310344</v>
      </c>
      <c r="K120" s="66">
        <f t="shared" si="11"/>
        <v>21.72413793103448</v>
      </c>
    </row>
    <row r="121" spans="1:11" ht="15" thickBot="1">
      <c r="A121" s="8" t="s">
        <v>3250</v>
      </c>
      <c r="H121" s="66"/>
      <c r="I121" s="66"/>
      <c r="J121" s="66"/>
      <c r="K121" s="66"/>
    </row>
    <row r="122" spans="1:11">
      <c r="A122" t="s">
        <v>3251</v>
      </c>
      <c r="B122">
        <v>290</v>
      </c>
      <c r="C122">
        <v>1</v>
      </c>
      <c r="D122">
        <v>11</v>
      </c>
      <c r="E122">
        <v>7</v>
      </c>
      <c r="F122">
        <v>900</v>
      </c>
      <c r="H122" s="66">
        <f t="shared" si="8"/>
        <v>1.7241379310344827</v>
      </c>
      <c r="I122" s="66">
        <f t="shared" si="9"/>
        <v>18.96551724137931</v>
      </c>
      <c r="J122" s="66">
        <f t="shared" si="10"/>
        <v>1551.7241379310344</v>
      </c>
      <c r="K122" s="66">
        <f t="shared" si="11"/>
        <v>21.72413793103448</v>
      </c>
    </row>
    <row r="123" spans="1:11">
      <c r="A123" t="s">
        <v>3252</v>
      </c>
      <c r="B123">
        <v>400</v>
      </c>
      <c r="C123">
        <v>1</v>
      </c>
      <c r="D123">
        <v>19</v>
      </c>
      <c r="E123">
        <v>9</v>
      </c>
      <c r="F123">
        <v>930</v>
      </c>
      <c r="H123" s="66">
        <f t="shared" si="8"/>
        <v>1.25</v>
      </c>
      <c r="I123" s="66">
        <f t="shared" si="9"/>
        <v>23.75</v>
      </c>
      <c r="J123" s="66">
        <f t="shared" si="10"/>
        <v>1162.5</v>
      </c>
      <c r="K123" s="66">
        <f t="shared" si="11"/>
        <v>20.25</v>
      </c>
    </row>
    <row r="124" spans="1:11">
      <c r="A124" t="s">
        <v>3253</v>
      </c>
      <c r="B124">
        <v>220</v>
      </c>
      <c r="C124">
        <v>2</v>
      </c>
      <c r="D124">
        <v>13</v>
      </c>
      <c r="E124">
        <v>2</v>
      </c>
      <c r="F124">
        <v>750</v>
      </c>
      <c r="H124" s="66">
        <f t="shared" si="8"/>
        <v>4.545454545454545</v>
      </c>
      <c r="I124" s="66">
        <f t="shared" si="9"/>
        <v>29.545454545454543</v>
      </c>
      <c r="J124" s="66">
        <f t="shared" si="10"/>
        <v>1704.5454545454545</v>
      </c>
      <c r="K124" s="66">
        <f t="shared" si="11"/>
        <v>8.1818181818181817</v>
      </c>
    </row>
    <row r="125" spans="1:11">
      <c r="A125" t="s">
        <v>3254</v>
      </c>
      <c r="B125">
        <v>320</v>
      </c>
      <c r="C125">
        <v>1</v>
      </c>
      <c r="D125">
        <v>13</v>
      </c>
      <c r="E125">
        <v>8</v>
      </c>
      <c r="F125">
        <v>960</v>
      </c>
      <c r="H125" s="66">
        <f t="shared" si="8"/>
        <v>1.5625</v>
      </c>
      <c r="I125" s="66">
        <f t="shared" si="9"/>
        <v>20.3125</v>
      </c>
      <c r="J125" s="66">
        <f t="shared" si="10"/>
        <v>1500</v>
      </c>
      <c r="K125" s="66">
        <f t="shared" si="11"/>
        <v>22.5</v>
      </c>
    </row>
    <row r="126" spans="1:11">
      <c r="A126" t="s">
        <v>3255</v>
      </c>
      <c r="B126">
        <v>190</v>
      </c>
      <c r="C126">
        <v>2</v>
      </c>
      <c r="D126">
        <v>2</v>
      </c>
      <c r="E126">
        <v>1</v>
      </c>
      <c r="F126">
        <v>400</v>
      </c>
      <c r="H126" s="66">
        <f t="shared" si="8"/>
        <v>5.2631578947368416</v>
      </c>
      <c r="I126" s="66">
        <f t="shared" si="9"/>
        <v>5.2631578947368416</v>
      </c>
      <c r="J126" s="66">
        <f t="shared" si="10"/>
        <v>1052.6315789473683</v>
      </c>
      <c r="K126" s="66">
        <f t="shared" si="11"/>
        <v>4.7368421052631584</v>
      </c>
    </row>
    <row r="127" spans="1:11">
      <c r="A127" t="s">
        <v>3256</v>
      </c>
      <c r="B127">
        <v>90</v>
      </c>
      <c r="C127">
        <v>1</v>
      </c>
      <c r="D127">
        <v>0</v>
      </c>
      <c r="E127">
        <v>0</v>
      </c>
      <c r="F127">
        <v>30</v>
      </c>
      <c r="H127" s="66">
        <f t="shared" si="8"/>
        <v>5.5555555555555554</v>
      </c>
      <c r="I127" s="66">
        <f t="shared" si="9"/>
        <v>0</v>
      </c>
      <c r="J127" s="66">
        <f t="shared" si="10"/>
        <v>166.66666666666666</v>
      </c>
      <c r="K127" s="66">
        <f t="shared" si="11"/>
        <v>0</v>
      </c>
    </row>
    <row r="128" spans="1:11" ht="15" thickBot="1">
      <c r="A128" t="s">
        <v>2030</v>
      </c>
      <c r="B128">
        <v>110</v>
      </c>
      <c r="C128">
        <v>3</v>
      </c>
      <c r="D128">
        <v>1</v>
      </c>
      <c r="E128">
        <v>0</v>
      </c>
      <c r="F128">
        <v>0</v>
      </c>
      <c r="H128" s="66">
        <f t="shared" si="8"/>
        <v>13.636363636363635</v>
      </c>
      <c r="I128" s="66">
        <f t="shared" si="9"/>
        <v>4.545454545454545</v>
      </c>
      <c r="J128" s="66">
        <f t="shared" si="10"/>
        <v>0</v>
      </c>
      <c r="K128" s="66">
        <f t="shared" si="11"/>
        <v>0</v>
      </c>
    </row>
    <row r="129" spans="1:11" ht="15" thickBot="1">
      <c r="A129" s="8" t="s">
        <v>3549</v>
      </c>
      <c r="H129" s="66"/>
      <c r="I129" s="66"/>
      <c r="J129" s="66"/>
      <c r="K129" s="66"/>
    </row>
    <row r="130" spans="1:11">
      <c r="A130" t="s">
        <v>3245</v>
      </c>
      <c r="B130">
        <v>190</v>
      </c>
      <c r="C130">
        <v>2</v>
      </c>
      <c r="D130">
        <v>2</v>
      </c>
      <c r="E130">
        <v>1</v>
      </c>
      <c r="F130">
        <v>400</v>
      </c>
      <c r="H130" s="66">
        <f t="shared" si="8"/>
        <v>5.2631578947368416</v>
      </c>
      <c r="I130" s="66">
        <f t="shared" si="9"/>
        <v>5.2631578947368416</v>
      </c>
      <c r="J130" s="66">
        <f t="shared" si="10"/>
        <v>1052.6315789473683</v>
      </c>
      <c r="K130" s="66">
        <f t="shared" si="11"/>
        <v>4.7368421052631584</v>
      </c>
    </row>
    <row r="131" spans="1:11">
      <c r="A131" t="s">
        <v>3246</v>
      </c>
      <c r="B131">
        <v>310</v>
      </c>
      <c r="C131">
        <v>3</v>
      </c>
      <c r="D131">
        <v>4</v>
      </c>
      <c r="E131">
        <v>2</v>
      </c>
      <c r="F131">
        <v>640</v>
      </c>
      <c r="H131" s="66">
        <f t="shared" si="8"/>
        <v>4.838709677419355</v>
      </c>
      <c r="I131" s="66">
        <f t="shared" si="9"/>
        <v>6.4516129032258061</v>
      </c>
      <c r="J131" s="66">
        <f t="shared" si="10"/>
        <v>1032.258064516129</v>
      </c>
      <c r="K131" s="66">
        <f t="shared" si="11"/>
        <v>5.806451612903226</v>
      </c>
    </row>
    <row r="132" spans="1:11">
      <c r="A132" t="s">
        <v>3247</v>
      </c>
      <c r="B132">
        <v>500</v>
      </c>
      <c r="C132">
        <v>5</v>
      </c>
      <c r="D132">
        <v>6</v>
      </c>
      <c r="E132">
        <v>3.5</v>
      </c>
      <c r="F132">
        <v>1040</v>
      </c>
      <c r="H132" s="66">
        <f t="shared" si="8"/>
        <v>5</v>
      </c>
      <c r="I132" s="66">
        <f t="shared" si="9"/>
        <v>6</v>
      </c>
      <c r="J132" s="66">
        <f t="shared" si="10"/>
        <v>1040</v>
      </c>
      <c r="K132" s="66">
        <f t="shared" si="11"/>
        <v>6.3</v>
      </c>
    </row>
    <row r="133" spans="1:11">
      <c r="A133" t="s">
        <v>3248</v>
      </c>
      <c r="B133">
        <v>1020</v>
      </c>
      <c r="C133">
        <v>10</v>
      </c>
      <c r="D133">
        <v>25</v>
      </c>
      <c r="E133">
        <v>15</v>
      </c>
      <c r="F133">
        <v>2350</v>
      </c>
      <c r="H133" s="66">
        <f t="shared" si="8"/>
        <v>4.9019607843137258</v>
      </c>
      <c r="I133" s="66">
        <f t="shared" si="9"/>
        <v>12.254901960784313</v>
      </c>
      <c r="J133" s="66">
        <f t="shared" si="10"/>
        <v>1151.9607843137253</v>
      </c>
      <c r="K133" s="66">
        <f t="shared" si="11"/>
        <v>13.23529411764706</v>
      </c>
    </row>
    <row r="134" spans="1:11" ht="15" thickBot="1">
      <c r="A134" t="s">
        <v>3249</v>
      </c>
      <c r="B134">
        <v>360</v>
      </c>
      <c r="C134">
        <v>2</v>
      </c>
      <c r="D134">
        <v>6</v>
      </c>
      <c r="E134">
        <v>2</v>
      </c>
      <c r="F134">
        <v>840</v>
      </c>
      <c r="H134" s="66">
        <f t="shared" ref="H134:H197" si="12">C134/B134*500</f>
        <v>2.7777777777777777</v>
      </c>
      <c r="I134" s="66">
        <f t="shared" ref="I134:I197" si="13">D134/B134*500</f>
        <v>8.3333333333333339</v>
      </c>
      <c r="J134" s="66">
        <f t="shared" ref="J134:J197" si="14">F134/B134*500</f>
        <v>1166.6666666666667</v>
      </c>
      <c r="K134" s="66">
        <f t="shared" ref="K134:K197" si="15">(E134*9)/B134*100</f>
        <v>5</v>
      </c>
    </row>
    <row r="135" spans="1:11" ht="15" thickBot="1">
      <c r="A135" s="8" t="s">
        <v>3257</v>
      </c>
      <c r="H135" s="66"/>
      <c r="I135" s="66"/>
      <c r="J135" s="66"/>
      <c r="K135" s="66"/>
    </row>
    <row r="136" spans="1:11">
      <c r="A136" t="s">
        <v>3258</v>
      </c>
      <c r="B136">
        <v>260</v>
      </c>
      <c r="C136">
        <v>1</v>
      </c>
      <c r="D136">
        <v>6</v>
      </c>
      <c r="E136">
        <v>4</v>
      </c>
      <c r="F136">
        <v>450</v>
      </c>
      <c r="H136" s="66">
        <f t="shared" si="12"/>
        <v>1.9230769230769231</v>
      </c>
      <c r="I136" s="66">
        <f t="shared" si="13"/>
        <v>11.538461538461538</v>
      </c>
      <c r="J136" s="66">
        <f t="shared" si="14"/>
        <v>865.38461538461547</v>
      </c>
      <c r="K136" s="66">
        <f t="shared" si="15"/>
        <v>13.846153846153847</v>
      </c>
    </row>
    <row r="137" spans="1:11">
      <c r="A137" t="s">
        <v>3259</v>
      </c>
      <c r="B137">
        <v>350</v>
      </c>
      <c r="C137">
        <v>2</v>
      </c>
      <c r="D137">
        <v>17</v>
      </c>
      <c r="E137">
        <v>4</v>
      </c>
      <c r="F137">
        <v>700</v>
      </c>
      <c r="H137" s="66">
        <f t="shared" si="12"/>
        <v>2.8571428571428572</v>
      </c>
      <c r="I137" s="66">
        <f t="shared" si="13"/>
        <v>24.285714285714285</v>
      </c>
      <c r="J137" s="66">
        <f t="shared" si="14"/>
        <v>1000</v>
      </c>
      <c r="K137" s="66">
        <f t="shared" si="15"/>
        <v>10.285714285714285</v>
      </c>
    </row>
    <row r="138" spans="1:11">
      <c r="A138" t="s">
        <v>3260</v>
      </c>
      <c r="B138">
        <v>310</v>
      </c>
      <c r="C138">
        <v>2</v>
      </c>
      <c r="D138">
        <v>17</v>
      </c>
      <c r="E138">
        <v>2.5</v>
      </c>
      <c r="F138">
        <v>830</v>
      </c>
      <c r="H138" s="66">
        <f t="shared" si="12"/>
        <v>3.225806451612903</v>
      </c>
      <c r="I138" s="66">
        <f t="shared" si="13"/>
        <v>27.41935483870968</v>
      </c>
      <c r="J138" s="66">
        <f t="shared" si="14"/>
        <v>1338.7096774193546</v>
      </c>
      <c r="K138" s="66">
        <f t="shared" si="15"/>
        <v>7.2580645161290329</v>
      </c>
    </row>
    <row r="139" spans="1:11">
      <c r="A139" t="s">
        <v>3261</v>
      </c>
      <c r="B139">
        <v>250</v>
      </c>
      <c r="C139">
        <v>2</v>
      </c>
      <c r="D139">
        <v>7</v>
      </c>
      <c r="E139">
        <v>1</v>
      </c>
      <c r="F139">
        <v>500</v>
      </c>
      <c r="H139" s="66">
        <f t="shared" si="12"/>
        <v>4</v>
      </c>
      <c r="I139" s="66">
        <f t="shared" si="13"/>
        <v>14</v>
      </c>
      <c r="J139" s="66">
        <f t="shared" si="14"/>
        <v>1000</v>
      </c>
      <c r="K139" s="66">
        <f t="shared" si="15"/>
        <v>3.5999999999999996</v>
      </c>
    </row>
    <row r="140" spans="1:11">
      <c r="A140" t="s">
        <v>3262</v>
      </c>
      <c r="B140">
        <v>710</v>
      </c>
      <c r="C140">
        <v>33</v>
      </c>
      <c r="D140">
        <v>80</v>
      </c>
      <c r="E140">
        <v>10</v>
      </c>
      <c r="F140">
        <v>3900</v>
      </c>
      <c r="H140" s="66">
        <f t="shared" si="12"/>
        <v>23.239436619718312</v>
      </c>
      <c r="I140" s="66">
        <f t="shared" si="13"/>
        <v>56.338028169014088</v>
      </c>
      <c r="J140" s="66">
        <f t="shared" si="14"/>
        <v>2746.4788732394363</v>
      </c>
      <c r="K140" s="66">
        <f t="shared" si="15"/>
        <v>12.676056338028168</v>
      </c>
    </row>
    <row r="141" spans="1:11">
      <c r="A141" t="s">
        <v>3263</v>
      </c>
      <c r="B141">
        <v>470</v>
      </c>
      <c r="C141">
        <v>2</v>
      </c>
      <c r="D141">
        <v>29</v>
      </c>
      <c r="E141">
        <v>7</v>
      </c>
      <c r="F141">
        <v>2600</v>
      </c>
      <c r="H141" s="66">
        <f t="shared" si="12"/>
        <v>2.1276595744680851</v>
      </c>
      <c r="I141" s="66">
        <f t="shared" si="13"/>
        <v>30.851063829787233</v>
      </c>
      <c r="J141" s="66">
        <f t="shared" si="14"/>
        <v>2765.9574468085107</v>
      </c>
      <c r="K141" s="66">
        <f t="shared" si="15"/>
        <v>13.404255319148936</v>
      </c>
    </row>
    <row r="142" spans="1:11">
      <c r="A142" t="s">
        <v>3264</v>
      </c>
      <c r="B142">
        <v>400</v>
      </c>
      <c r="C142">
        <v>1</v>
      </c>
      <c r="D142">
        <v>20</v>
      </c>
      <c r="E142">
        <v>9</v>
      </c>
      <c r="F142">
        <v>930</v>
      </c>
      <c r="H142" s="66">
        <f t="shared" si="12"/>
        <v>1.25</v>
      </c>
      <c r="I142" s="66">
        <f t="shared" si="13"/>
        <v>25</v>
      </c>
      <c r="J142" s="66">
        <f t="shared" si="14"/>
        <v>1162.5</v>
      </c>
      <c r="K142" s="66">
        <f t="shared" si="15"/>
        <v>20.25</v>
      </c>
    </row>
    <row r="143" spans="1:11">
      <c r="A143" t="s">
        <v>3265</v>
      </c>
      <c r="B143">
        <v>640</v>
      </c>
      <c r="C143">
        <v>1</v>
      </c>
      <c r="D143">
        <v>34</v>
      </c>
      <c r="E143">
        <v>18</v>
      </c>
      <c r="F143">
        <v>1240</v>
      </c>
      <c r="H143" s="66">
        <f t="shared" si="12"/>
        <v>0.78125</v>
      </c>
      <c r="I143" s="66">
        <f t="shared" si="13"/>
        <v>26.5625</v>
      </c>
      <c r="J143" s="66">
        <f t="shared" si="14"/>
        <v>968.75</v>
      </c>
      <c r="K143" s="66">
        <f t="shared" si="15"/>
        <v>25.3125</v>
      </c>
    </row>
    <row r="144" spans="1:11">
      <c r="A144" t="s">
        <v>3266</v>
      </c>
      <c r="B144">
        <v>540</v>
      </c>
      <c r="C144">
        <v>1</v>
      </c>
      <c r="D144">
        <v>29</v>
      </c>
      <c r="E144">
        <v>13</v>
      </c>
      <c r="F144">
        <v>750</v>
      </c>
      <c r="H144" s="66">
        <f t="shared" si="12"/>
        <v>0.92592592592592593</v>
      </c>
      <c r="I144" s="66">
        <f t="shared" si="13"/>
        <v>26.851851851851851</v>
      </c>
      <c r="J144" s="66">
        <f t="shared" si="14"/>
        <v>694.44444444444446</v>
      </c>
      <c r="K144" s="66">
        <f t="shared" si="15"/>
        <v>21.666666666666668</v>
      </c>
    </row>
    <row r="145" spans="1:11">
      <c r="A145" t="s">
        <v>3267</v>
      </c>
      <c r="B145">
        <v>350</v>
      </c>
      <c r="C145">
        <v>1</v>
      </c>
      <c r="D145">
        <v>17</v>
      </c>
      <c r="E145">
        <v>7</v>
      </c>
      <c r="F145">
        <v>680</v>
      </c>
      <c r="H145" s="66">
        <f t="shared" si="12"/>
        <v>1.4285714285714286</v>
      </c>
      <c r="I145" s="66">
        <f t="shared" si="13"/>
        <v>24.285714285714285</v>
      </c>
      <c r="J145" s="66">
        <f t="shared" si="14"/>
        <v>971.42857142857144</v>
      </c>
      <c r="K145" s="66">
        <f t="shared" si="15"/>
        <v>18</v>
      </c>
    </row>
    <row r="146" spans="1:11">
      <c r="A146" t="s">
        <v>3268</v>
      </c>
      <c r="B146">
        <v>780</v>
      </c>
      <c r="C146">
        <v>1</v>
      </c>
      <c r="D146">
        <v>41</v>
      </c>
      <c r="E146">
        <v>22</v>
      </c>
      <c r="F146">
        <v>1390</v>
      </c>
      <c r="H146" s="66">
        <f t="shared" si="12"/>
        <v>0.64102564102564108</v>
      </c>
      <c r="I146" s="66">
        <f t="shared" si="13"/>
        <v>26.282051282051281</v>
      </c>
      <c r="J146" s="66">
        <f t="shared" si="14"/>
        <v>891.02564102564111</v>
      </c>
      <c r="K146" s="66">
        <f t="shared" si="15"/>
        <v>25.384615384615383</v>
      </c>
    </row>
    <row r="147" spans="1:11">
      <c r="A147" t="s">
        <v>3269</v>
      </c>
      <c r="B147">
        <v>470</v>
      </c>
      <c r="C147">
        <v>2</v>
      </c>
      <c r="D147">
        <v>17</v>
      </c>
      <c r="E147">
        <v>3</v>
      </c>
      <c r="F147">
        <v>1210</v>
      </c>
      <c r="H147" s="66">
        <f t="shared" si="12"/>
        <v>2.1276595744680851</v>
      </c>
      <c r="I147" s="66">
        <f t="shared" si="13"/>
        <v>18.085106382978722</v>
      </c>
      <c r="J147" s="66">
        <f t="shared" si="14"/>
        <v>1287.2340425531913</v>
      </c>
      <c r="K147" s="66">
        <f t="shared" si="15"/>
        <v>5.7446808510638299</v>
      </c>
    </row>
    <row r="148" spans="1:11" ht="15" thickBot="1">
      <c r="A148" t="s">
        <v>3270</v>
      </c>
      <c r="B148">
        <v>550</v>
      </c>
      <c r="C148">
        <v>0</v>
      </c>
      <c r="D148">
        <v>35</v>
      </c>
      <c r="E148">
        <v>25</v>
      </c>
      <c r="F148">
        <v>900</v>
      </c>
      <c r="H148" s="66">
        <f t="shared" si="12"/>
        <v>0</v>
      </c>
      <c r="I148" s="66">
        <f t="shared" si="13"/>
        <v>31.818181818181817</v>
      </c>
      <c r="J148" s="66">
        <f t="shared" si="14"/>
        <v>818.18181818181824</v>
      </c>
      <c r="K148" s="66">
        <f t="shared" si="15"/>
        <v>40.909090909090914</v>
      </c>
    </row>
    <row r="149" spans="1:11" ht="15" thickBot="1">
      <c r="A149" s="8" t="s">
        <v>3271</v>
      </c>
      <c r="H149" s="66"/>
      <c r="I149" s="66"/>
      <c r="J149" s="66"/>
      <c r="K149" s="66"/>
    </row>
    <row r="150" spans="1:11">
      <c r="A150" t="s">
        <v>3272</v>
      </c>
      <c r="B150">
        <v>90</v>
      </c>
      <c r="C150">
        <v>0</v>
      </c>
      <c r="D150">
        <v>1</v>
      </c>
      <c r="E150">
        <v>2</v>
      </c>
      <c r="F150">
        <v>480</v>
      </c>
      <c r="H150" s="66">
        <f t="shared" si="12"/>
        <v>0</v>
      </c>
      <c r="I150" s="66">
        <f t="shared" si="13"/>
        <v>5.5555555555555554</v>
      </c>
      <c r="J150" s="66">
        <f t="shared" si="14"/>
        <v>2666.6666666666665</v>
      </c>
      <c r="K150" s="66">
        <f t="shared" si="15"/>
        <v>20</v>
      </c>
    </row>
    <row r="151" spans="1:11">
      <c r="A151" t="s">
        <v>3273</v>
      </c>
      <c r="B151">
        <v>80</v>
      </c>
      <c r="C151">
        <v>1</v>
      </c>
      <c r="D151">
        <v>1</v>
      </c>
      <c r="E151">
        <v>0</v>
      </c>
      <c r="F151">
        <v>430</v>
      </c>
      <c r="H151" s="66">
        <f t="shared" si="12"/>
        <v>6.25</v>
      </c>
      <c r="I151" s="66">
        <f t="shared" si="13"/>
        <v>6.25</v>
      </c>
      <c r="J151" s="66">
        <f t="shared" si="14"/>
        <v>2687.5</v>
      </c>
      <c r="K151" s="66">
        <f t="shared" si="15"/>
        <v>0</v>
      </c>
    </row>
    <row r="152" spans="1:11">
      <c r="A152" t="s">
        <v>3274</v>
      </c>
      <c r="B152">
        <v>210</v>
      </c>
      <c r="C152">
        <v>0</v>
      </c>
      <c r="D152">
        <v>2</v>
      </c>
      <c r="E152">
        <v>4</v>
      </c>
      <c r="F152">
        <v>690</v>
      </c>
      <c r="H152" s="66">
        <f t="shared" si="12"/>
        <v>0</v>
      </c>
      <c r="I152" s="66">
        <f t="shared" si="13"/>
        <v>4.7619047619047628</v>
      </c>
      <c r="J152" s="66">
        <f t="shared" si="14"/>
        <v>1642.8571428571429</v>
      </c>
      <c r="K152" s="66">
        <f t="shared" si="15"/>
        <v>17.142857142857142</v>
      </c>
    </row>
    <row r="153" spans="1:11">
      <c r="A153" t="s">
        <v>3275</v>
      </c>
      <c r="B153">
        <v>250</v>
      </c>
      <c r="C153">
        <v>0</v>
      </c>
      <c r="D153">
        <v>1</v>
      </c>
      <c r="E153">
        <v>3</v>
      </c>
      <c r="F153">
        <v>380</v>
      </c>
      <c r="H153" s="66">
        <f t="shared" si="12"/>
        <v>0</v>
      </c>
      <c r="I153" s="66">
        <f t="shared" si="13"/>
        <v>2</v>
      </c>
      <c r="J153" s="66">
        <f t="shared" si="14"/>
        <v>760</v>
      </c>
      <c r="K153" s="66">
        <f t="shared" si="15"/>
        <v>10.8</v>
      </c>
    </row>
    <row r="154" spans="1:11">
      <c r="A154" t="s">
        <v>3276</v>
      </c>
      <c r="B154">
        <v>320</v>
      </c>
      <c r="C154">
        <v>0</v>
      </c>
      <c r="D154">
        <v>0</v>
      </c>
      <c r="E154">
        <v>5</v>
      </c>
      <c r="F154">
        <v>490</v>
      </c>
      <c r="H154" s="66">
        <f t="shared" si="12"/>
        <v>0</v>
      </c>
      <c r="I154" s="66">
        <f t="shared" si="13"/>
        <v>0</v>
      </c>
      <c r="J154" s="66">
        <f t="shared" si="14"/>
        <v>765.625</v>
      </c>
      <c r="K154" s="66">
        <f t="shared" si="15"/>
        <v>14.0625</v>
      </c>
    </row>
    <row r="155" spans="1:11">
      <c r="A155" t="s">
        <v>3277</v>
      </c>
      <c r="B155">
        <v>90</v>
      </c>
      <c r="C155">
        <v>0</v>
      </c>
      <c r="D155">
        <v>0</v>
      </c>
      <c r="E155">
        <v>0</v>
      </c>
      <c r="F155">
        <v>240</v>
      </c>
      <c r="H155" s="66">
        <f t="shared" si="12"/>
        <v>0</v>
      </c>
      <c r="I155" s="66">
        <f t="shared" si="13"/>
        <v>0</v>
      </c>
      <c r="J155" s="66">
        <f t="shared" si="14"/>
        <v>1333.3333333333333</v>
      </c>
      <c r="K155" s="66">
        <f t="shared" si="15"/>
        <v>0</v>
      </c>
    </row>
    <row r="156" spans="1:11">
      <c r="A156" t="s">
        <v>3278</v>
      </c>
      <c r="B156">
        <v>110</v>
      </c>
      <c r="C156">
        <v>0</v>
      </c>
      <c r="D156">
        <v>0</v>
      </c>
      <c r="E156">
        <v>2</v>
      </c>
      <c r="F156">
        <v>840</v>
      </c>
      <c r="H156" s="66">
        <f t="shared" si="12"/>
        <v>0</v>
      </c>
      <c r="I156" s="66">
        <f t="shared" si="13"/>
        <v>0</v>
      </c>
      <c r="J156" s="66">
        <f t="shared" si="14"/>
        <v>3818.1818181818185</v>
      </c>
      <c r="K156" s="66">
        <f t="shared" si="15"/>
        <v>16.363636363636363</v>
      </c>
    </row>
    <row r="157" spans="1:11">
      <c r="A157" t="s">
        <v>3279</v>
      </c>
      <c r="B157">
        <v>15</v>
      </c>
      <c r="C157">
        <v>0</v>
      </c>
      <c r="D157">
        <v>0</v>
      </c>
      <c r="E157">
        <v>0</v>
      </c>
      <c r="F157">
        <v>360</v>
      </c>
      <c r="H157" s="66">
        <f t="shared" si="12"/>
        <v>0</v>
      </c>
      <c r="I157" s="66">
        <f t="shared" si="13"/>
        <v>0</v>
      </c>
      <c r="J157" s="66">
        <f t="shared" si="14"/>
        <v>12000</v>
      </c>
      <c r="K157" s="66">
        <f t="shared" si="15"/>
        <v>0</v>
      </c>
    </row>
    <row r="158" spans="1:11">
      <c r="A158" t="s">
        <v>3280</v>
      </c>
      <c r="B158">
        <v>35</v>
      </c>
      <c r="C158">
        <v>0</v>
      </c>
      <c r="D158">
        <v>1</v>
      </c>
      <c r="E158">
        <v>0</v>
      </c>
      <c r="F158">
        <v>430</v>
      </c>
      <c r="H158" s="66">
        <f t="shared" si="12"/>
        <v>0</v>
      </c>
      <c r="I158" s="66">
        <f t="shared" si="13"/>
        <v>14.285714285714285</v>
      </c>
      <c r="J158" s="66">
        <f t="shared" si="14"/>
        <v>6142.8571428571431</v>
      </c>
      <c r="K158" s="66">
        <f t="shared" si="15"/>
        <v>0</v>
      </c>
    </row>
    <row r="159" spans="1:11">
      <c r="A159" t="s">
        <v>3281</v>
      </c>
      <c r="B159">
        <v>40</v>
      </c>
      <c r="C159">
        <v>0</v>
      </c>
      <c r="D159">
        <v>0</v>
      </c>
      <c r="E159">
        <v>0</v>
      </c>
      <c r="F159">
        <v>320</v>
      </c>
      <c r="H159" s="66">
        <f t="shared" si="12"/>
        <v>0</v>
      </c>
      <c r="I159" s="66">
        <f t="shared" si="13"/>
        <v>0</v>
      </c>
      <c r="J159" s="66">
        <f t="shared" si="14"/>
        <v>4000</v>
      </c>
      <c r="K159" s="66">
        <f t="shared" si="15"/>
        <v>0</v>
      </c>
    </row>
    <row r="160" spans="1:11" ht="15" thickBot="1">
      <c r="A160" t="s">
        <v>3282</v>
      </c>
      <c r="B160">
        <v>60</v>
      </c>
      <c r="C160">
        <v>0</v>
      </c>
      <c r="D160">
        <v>0</v>
      </c>
      <c r="E160">
        <v>0</v>
      </c>
      <c r="F160">
        <v>390</v>
      </c>
      <c r="H160" s="66">
        <f t="shared" si="12"/>
        <v>0</v>
      </c>
      <c r="I160" s="66">
        <f t="shared" si="13"/>
        <v>0</v>
      </c>
      <c r="J160" s="66">
        <f t="shared" si="14"/>
        <v>3250</v>
      </c>
      <c r="K160" s="66">
        <f t="shared" si="15"/>
        <v>0</v>
      </c>
    </row>
    <row r="161" spans="1:11" ht="15" thickBot="1">
      <c r="A161" s="8" t="s">
        <v>3576</v>
      </c>
      <c r="H161" s="66"/>
      <c r="I161" s="66"/>
      <c r="J161" s="66"/>
      <c r="K161" s="66"/>
    </row>
    <row r="162" spans="1:11">
      <c r="A162" t="s">
        <v>3283</v>
      </c>
      <c r="B162">
        <v>730</v>
      </c>
      <c r="C162">
        <v>2</v>
      </c>
      <c r="D162">
        <v>10</v>
      </c>
      <c r="E162">
        <v>17</v>
      </c>
      <c r="F162">
        <v>2200</v>
      </c>
      <c r="H162" s="66">
        <f t="shared" si="12"/>
        <v>1.3698630136986301</v>
      </c>
      <c r="I162" s="66">
        <f t="shared" si="13"/>
        <v>6.8493150684931505</v>
      </c>
      <c r="J162" s="66">
        <f t="shared" si="14"/>
        <v>1506.8493150684931</v>
      </c>
      <c r="K162" s="66">
        <f t="shared" si="15"/>
        <v>20.958904109589042</v>
      </c>
    </row>
    <row r="163" spans="1:11">
      <c r="A163" t="s">
        <v>3284</v>
      </c>
      <c r="B163">
        <v>440</v>
      </c>
      <c r="C163">
        <v>1</v>
      </c>
      <c r="D163">
        <v>14</v>
      </c>
      <c r="E163">
        <v>10</v>
      </c>
      <c r="F163">
        <v>930</v>
      </c>
      <c r="H163" s="66">
        <f t="shared" si="12"/>
        <v>1.1363636363636362</v>
      </c>
      <c r="I163" s="66">
        <f t="shared" si="13"/>
        <v>15.909090909090908</v>
      </c>
      <c r="J163" s="66">
        <f t="shared" si="14"/>
        <v>1056.818181818182</v>
      </c>
      <c r="K163" s="66">
        <f t="shared" si="15"/>
        <v>20.454545454545457</v>
      </c>
    </row>
    <row r="164" spans="1:11">
      <c r="A164" t="s">
        <v>3285</v>
      </c>
      <c r="B164">
        <v>380</v>
      </c>
      <c r="C164">
        <v>1</v>
      </c>
      <c r="D164">
        <v>14</v>
      </c>
      <c r="E164">
        <v>9</v>
      </c>
      <c r="F164">
        <v>960</v>
      </c>
      <c r="H164" s="66">
        <f t="shared" si="12"/>
        <v>1.3157894736842104</v>
      </c>
      <c r="I164" s="66">
        <f t="shared" si="13"/>
        <v>18.421052631578945</v>
      </c>
      <c r="J164" s="66">
        <f t="shared" si="14"/>
        <v>1263.1578947368421</v>
      </c>
      <c r="K164" s="66">
        <f t="shared" si="15"/>
        <v>21.315789473684209</v>
      </c>
    </row>
    <row r="165" spans="1:11">
      <c r="A165" t="s">
        <v>3286</v>
      </c>
      <c r="B165">
        <v>360</v>
      </c>
      <c r="C165">
        <v>1</v>
      </c>
      <c r="D165">
        <v>14</v>
      </c>
      <c r="E165">
        <v>8</v>
      </c>
      <c r="F165">
        <v>1160</v>
      </c>
      <c r="H165" s="66">
        <f t="shared" si="12"/>
        <v>1.3888888888888888</v>
      </c>
      <c r="I165" s="66">
        <f t="shared" si="13"/>
        <v>19.444444444444446</v>
      </c>
      <c r="J165" s="66">
        <f t="shared" si="14"/>
        <v>1611.1111111111111</v>
      </c>
      <c r="K165" s="66">
        <f t="shared" si="15"/>
        <v>20</v>
      </c>
    </row>
    <row r="166" spans="1:11">
      <c r="A166" t="s">
        <v>3287</v>
      </c>
      <c r="B166">
        <v>600</v>
      </c>
      <c r="C166">
        <v>2</v>
      </c>
      <c r="D166">
        <v>15</v>
      </c>
      <c r="E166">
        <v>15</v>
      </c>
      <c r="F166">
        <v>1410</v>
      </c>
      <c r="H166" s="66">
        <f t="shared" si="12"/>
        <v>1.6666666666666667</v>
      </c>
      <c r="I166" s="66">
        <f t="shared" si="13"/>
        <v>12.5</v>
      </c>
      <c r="J166" s="66">
        <f t="shared" si="14"/>
        <v>1175</v>
      </c>
      <c r="K166" s="66">
        <f t="shared" si="15"/>
        <v>22.5</v>
      </c>
    </row>
    <row r="167" spans="1:11">
      <c r="A167" t="s">
        <v>3288</v>
      </c>
      <c r="B167">
        <v>640</v>
      </c>
      <c r="C167">
        <v>4</v>
      </c>
      <c r="D167">
        <v>20</v>
      </c>
      <c r="E167">
        <v>12</v>
      </c>
      <c r="F167">
        <v>1250</v>
      </c>
      <c r="H167" s="66">
        <f t="shared" si="12"/>
        <v>3.125</v>
      </c>
      <c r="I167" s="66">
        <f t="shared" si="13"/>
        <v>15.625</v>
      </c>
      <c r="J167" s="66">
        <f t="shared" si="14"/>
        <v>976.5625</v>
      </c>
      <c r="K167" s="66">
        <f t="shared" si="15"/>
        <v>16.875</v>
      </c>
    </row>
    <row r="168" spans="1:11">
      <c r="A168" t="s">
        <v>3289</v>
      </c>
      <c r="B168">
        <v>780</v>
      </c>
      <c r="C168">
        <v>4</v>
      </c>
      <c r="D168">
        <v>21</v>
      </c>
      <c r="E168">
        <v>16</v>
      </c>
      <c r="F168">
        <v>1710</v>
      </c>
      <c r="H168" s="66">
        <f t="shared" si="12"/>
        <v>2.5641025641025643</v>
      </c>
      <c r="I168" s="66">
        <f t="shared" si="13"/>
        <v>13.461538461538462</v>
      </c>
      <c r="J168" s="66">
        <f t="shared" si="14"/>
        <v>1096.1538461538462</v>
      </c>
      <c r="K168" s="66">
        <f t="shared" si="15"/>
        <v>18.461538461538463</v>
      </c>
    </row>
    <row r="169" spans="1:11">
      <c r="A169" t="s">
        <v>3290</v>
      </c>
      <c r="B169">
        <v>660</v>
      </c>
      <c r="C169">
        <v>5</v>
      </c>
      <c r="D169">
        <v>24</v>
      </c>
      <c r="E169">
        <v>14</v>
      </c>
      <c r="F169">
        <v>1210</v>
      </c>
      <c r="H169" s="66">
        <f t="shared" si="12"/>
        <v>3.7878787878787881</v>
      </c>
      <c r="I169" s="66">
        <f t="shared" si="13"/>
        <v>18.18181818181818</v>
      </c>
      <c r="J169" s="66">
        <f t="shared" si="14"/>
        <v>916.66666666666663</v>
      </c>
      <c r="K169" s="66">
        <f t="shared" si="15"/>
        <v>19.090909090909093</v>
      </c>
    </row>
    <row r="170" spans="1:11">
      <c r="A170" t="s">
        <v>3291</v>
      </c>
      <c r="B170">
        <v>310</v>
      </c>
      <c r="C170">
        <v>3</v>
      </c>
      <c r="D170">
        <v>8</v>
      </c>
      <c r="E170">
        <v>1</v>
      </c>
      <c r="F170">
        <v>740</v>
      </c>
      <c r="H170" s="66">
        <f t="shared" si="12"/>
        <v>4.838709677419355</v>
      </c>
      <c r="I170" s="66">
        <f t="shared" si="13"/>
        <v>12.903225806451612</v>
      </c>
      <c r="J170" s="66">
        <f t="shared" si="14"/>
        <v>1193.5483870967741</v>
      </c>
      <c r="K170" s="66">
        <f t="shared" si="15"/>
        <v>2.903225806451613</v>
      </c>
    </row>
    <row r="171" spans="1:11" ht="15" thickBot="1">
      <c r="A171" t="s">
        <v>3292</v>
      </c>
      <c r="B171">
        <v>190</v>
      </c>
      <c r="C171">
        <v>2</v>
      </c>
      <c r="D171">
        <v>2</v>
      </c>
      <c r="E171">
        <v>2.5</v>
      </c>
      <c r="F171">
        <v>210</v>
      </c>
      <c r="H171" s="66">
        <f t="shared" si="12"/>
        <v>5.2631578947368416</v>
      </c>
      <c r="I171" s="66">
        <f t="shared" si="13"/>
        <v>5.2631578947368416</v>
      </c>
      <c r="J171" s="66">
        <f t="shared" si="14"/>
        <v>552.63157894736844</v>
      </c>
      <c r="K171" s="66">
        <f t="shared" si="15"/>
        <v>11.842105263157894</v>
      </c>
    </row>
    <row r="172" spans="1:11" ht="15" thickBot="1">
      <c r="A172" s="8" t="s">
        <v>3293</v>
      </c>
      <c r="H172" s="66"/>
      <c r="I172" s="66"/>
      <c r="J172" s="66"/>
      <c r="K172" s="66"/>
    </row>
    <row r="173" spans="1:11">
      <c r="A173" t="s">
        <v>3501</v>
      </c>
      <c r="B173">
        <v>370</v>
      </c>
      <c r="C173">
        <v>1</v>
      </c>
      <c r="D173">
        <v>8</v>
      </c>
      <c r="E173">
        <v>8</v>
      </c>
      <c r="F173">
        <v>220</v>
      </c>
      <c r="H173" s="66">
        <f t="shared" si="12"/>
        <v>1.3513513513513513</v>
      </c>
      <c r="I173" s="66">
        <f t="shared" si="13"/>
        <v>10.810810810810811</v>
      </c>
      <c r="J173" s="66">
        <f t="shared" si="14"/>
        <v>297.29729729729729</v>
      </c>
      <c r="K173" s="66">
        <f t="shared" si="15"/>
        <v>19.45945945945946</v>
      </c>
    </row>
    <row r="174" spans="1:11">
      <c r="A174" t="s">
        <v>3364</v>
      </c>
      <c r="B174">
        <v>570</v>
      </c>
      <c r="C174">
        <v>1</v>
      </c>
      <c r="D174">
        <v>11</v>
      </c>
      <c r="E174">
        <v>14</v>
      </c>
      <c r="F174">
        <v>330</v>
      </c>
      <c r="H174" s="66">
        <f t="shared" si="12"/>
        <v>0.87719298245614041</v>
      </c>
      <c r="I174" s="66">
        <f t="shared" si="13"/>
        <v>9.6491228070175445</v>
      </c>
      <c r="J174" s="66">
        <f t="shared" si="14"/>
        <v>289.4736842105263</v>
      </c>
      <c r="K174" s="66">
        <f t="shared" si="15"/>
        <v>22.105263157894736</v>
      </c>
    </row>
    <row r="175" spans="1:11">
      <c r="A175" t="s">
        <v>3365</v>
      </c>
      <c r="B175">
        <v>770</v>
      </c>
      <c r="C175">
        <v>1</v>
      </c>
      <c r="D175">
        <v>14</v>
      </c>
      <c r="E175">
        <v>17</v>
      </c>
      <c r="F175">
        <v>520</v>
      </c>
      <c r="H175" s="66">
        <f t="shared" si="12"/>
        <v>0.64935064935064934</v>
      </c>
      <c r="I175" s="66">
        <f t="shared" si="13"/>
        <v>9.0909090909090899</v>
      </c>
      <c r="J175" s="66">
        <f t="shared" si="14"/>
        <v>337.66233766233768</v>
      </c>
      <c r="K175" s="66">
        <f t="shared" si="15"/>
        <v>19.870129870129873</v>
      </c>
    </row>
    <row r="176" spans="1:11">
      <c r="A176" t="s">
        <v>3366</v>
      </c>
      <c r="B176">
        <v>1090</v>
      </c>
      <c r="C176">
        <v>2</v>
      </c>
      <c r="D176">
        <v>20</v>
      </c>
      <c r="E176">
        <v>23</v>
      </c>
      <c r="F176">
        <v>760</v>
      </c>
      <c r="H176" s="66">
        <f t="shared" si="12"/>
        <v>0.91743119266055051</v>
      </c>
      <c r="I176" s="66">
        <f t="shared" si="13"/>
        <v>9.1743119266055047</v>
      </c>
      <c r="J176" s="66">
        <f t="shared" si="14"/>
        <v>348.62385321100919</v>
      </c>
      <c r="K176" s="66">
        <f t="shared" si="15"/>
        <v>18.990825688073397</v>
      </c>
    </row>
    <row r="177" spans="1:11">
      <c r="A177" t="s">
        <v>3367</v>
      </c>
      <c r="B177">
        <v>290</v>
      </c>
      <c r="C177">
        <v>1</v>
      </c>
      <c r="D177">
        <v>6</v>
      </c>
      <c r="E177">
        <v>5</v>
      </c>
      <c r="F177">
        <v>115</v>
      </c>
      <c r="H177" s="66">
        <f t="shared" si="12"/>
        <v>1.7241379310344827</v>
      </c>
      <c r="I177" s="66">
        <f t="shared" si="13"/>
        <v>10.344827586206897</v>
      </c>
      <c r="J177" s="66">
        <f t="shared" si="14"/>
        <v>198.27586206896552</v>
      </c>
      <c r="K177" s="66">
        <f t="shared" si="15"/>
        <v>15.517241379310345</v>
      </c>
    </row>
    <row r="178" spans="1:11">
      <c r="A178" t="s">
        <v>3368</v>
      </c>
      <c r="B178">
        <v>440</v>
      </c>
      <c r="C178">
        <v>1</v>
      </c>
      <c r="D178">
        <v>11</v>
      </c>
      <c r="E178">
        <v>9</v>
      </c>
      <c r="F178">
        <v>190</v>
      </c>
      <c r="H178" s="66">
        <f t="shared" si="12"/>
        <v>1.1363636363636362</v>
      </c>
      <c r="I178" s="66">
        <f t="shared" si="13"/>
        <v>12.5</v>
      </c>
      <c r="J178" s="66">
        <f t="shared" si="14"/>
        <v>215.90909090909091</v>
      </c>
      <c r="K178" s="66">
        <f t="shared" si="15"/>
        <v>18.409090909090907</v>
      </c>
    </row>
    <row r="179" spans="1:11">
      <c r="A179" t="s">
        <v>3369</v>
      </c>
      <c r="B179">
        <v>570</v>
      </c>
      <c r="C179">
        <v>1</v>
      </c>
      <c r="D179">
        <v>13</v>
      </c>
      <c r="E179">
        <v>11</v>
      </c>
      <c r="F179">
        <v>230</v>
      </c>
      <c r="H179" s="66">
        <f t="shared" si="12"/>
        <v>0.87719298245614041</v>
      </c>
      <c r="I179" s="66">
        <f t="shared" si="13"/>
        <v>11.403508771929825</v>
      </c>
      <c r="J179" s="66">
        <f t="shared" si="14"/>
        <v>201.75438596491227</v>
      </c>
      <c r="K179" s="66">
        <f t="shared" si="15"/>
        <v>17.368421052631579</v>
      </c>
    </row>
    <row r="180" spans="1:11">
      <c r="A180" t="s">
        <v>3370</v>
      </c>
      <c r="B180">
        <v>780</v>
      </c>
      <c r="C180">
        <v>2</v>
      </c>
      <c r="D180">
        <v>18</v>
      </c>
      <c r="E180">
        <v>15</v>
      </c>
      <c r="F180">
        <v>320</v>
      </c>
      <c r="H180" s="66">
        <f t="shared" si="12"/>
        <v>1.2820512820512822</v>
      </c>
      <c r="I180" s="66">
        <f t="shared" si="13"/>
        <v>11.538461538461538</v>
      </c>
      <c r="J180" s="66">
        <f t="shared" si="14"/>
        <v>205.12820512820511</v>
      </c>
      <c r="K180" s="66">
        <f t="shared" si="15"/>
        <v>17.307692307692307</v>
      </c>
    </row>
    <row r="181" spans="1:11">
      <c r="A181" t="s">
        <v>3371</v>
      </c>
      <c r="B181">
        <v>340</v>
      </c>
      <c r="C181">
        <v>0</v>
      </c>
      <c r="D181">
        <v>8</v>
      </c>
      <c r="E181">
        <v>7</v>
      </c>
      <c r="F181">
        <v>160</v>
      </c>
      <c r="H181" s="66">
        <f t="shared" si="12"/>
        <v>0</v>
      </c>
      <c r="I181" s="66">
        <f t="shared" si="13"/>
        <v>11.76470588235294</v>
      </c>
      <c r="J181" s="66">
        <f t="shared" si="14"/>
        <v>235.29411764705881</v>
      </c>
      <c r="K181" s="66">
        <f t="shared" si="15"/>
        <v>18.529411764705884</v>
      </c>
    </row>
    <row r="182" spans="1:11">
      <c r="A182" t="s">
        <v>3372</v>
      </c>
      <c r="B182">
        <v>470</v>
      </c>
      <c r="C182">
        <v>0</v>
      </c>
      <c r="D182">
        <v>11</v>
      </c>
      <c r="E182">
        <v>10</v>
      </c>
      <c r="F182">
        <v>220</v>
      </c>
      <c r="H182" s="66">
        <f t="shared" si="12"/>
        <v>0</v>
      </c>
      <c r="I182" s="66">
        <f t="shared" si="13"/>
        <v>11.702127659574467</v>
      </c>
      <c r="J182" s="66">
        <f t="shared" si="14"/>
        <v>234.04255319148936</v>
      </c>
      <c r="K182" s="66">
        <f t="shared" si="15"/>
        <v>19.148936170212767</v>
      </c>
    </row>
    <row r="183" spans="1:11">
      <c r="A183" t="s">
        <v>3373</v>
      </c>
      <c r="B183">
        <v>740</v>
      </c>
      <c r="C183">
        <v>0</v>
      </c>
      <c r="D183">
        <v>16</v>
      </c>
      <c r="E183">
        <v>16</v>
      </c>
      <c r="F183">
        <v>350</v>
      </c>
      <c r="H183" s="66">
        <f t="shared" si="12"/>
        <v>0</v>
      </c>
      <c r="I183" s="66">
        <f t="shared" si="13"/>
        <v>10.810810810810811</v>
      </c>
      <c r="J183" s="66">
        <f t="shared" si="14"/>
        <v>236.48648648648648</v>
      </c>
      <c r="K183" s="66">
        <f t="shared" si="15"/>
        <v>19.45945945945946</v>
      </c>
    </row>
    <row r="184" spans="1:11">
      <c r="A184" t="s">
        <v>3294</v>
      </c>
      <c r="B184">
        <v>990</v>
      </c>
      <c r="C184">
        <v>0</v>
      </c>
      <c r="D184">
        <v>21</v>
      </c>
      <c r="E184">
        <v>21</v>
      </c>
      <c r="F184">
        <v>460</v>
      </c>
      <c r="H184" s="66">
        <f t="shared" si="12"/>
        <v>0</v>
      </c>
      <c r="I184" s="66">
        <f t="shared" si="13"/>
        <v>10.606060606060607</v>
      </c>
      <c r="J184" s="66">
        <f t="shared" si="14"/>
        <v>232.32323232323233</v>
      </c>
      <c r="K184" s="66">
        <f t="shared" si="15"/>
        <v>19.090909090909093</v>
      </c>
    </row>
    <row r="185" spans="1:11">
      <c r="A185" t="s">
        <v>3295</v>
      </c>
      <c r="B185">
        <v>330</v>
      </c>
      <c r="C185">
        <v>0</v>
      </c>
      <c r="D185">
        <v>8</v>
      </c>
      <c r="E185">
        <v>8</v>
      </c>
      <c r="F185">
        <v>125</v>
      </c>
      <c r="H185" s="66">
        <f t="shared" si="12"/>
        <v>0</v>
      </c>
      <c r="I185" s="66">
        <f t="shared" si="13"/>
        <v>12.121212121212121</v>
      </c>
      <c r="J185" s="66">
        <f t="shared" si="14"/>
        <v>189.39393939393941</v>
      </c>
      <c r="K185" s="66">
        <f t="shared" si="15"/>
        <v>21.818181818181817</v>
      </c>
    </row>
    <row r="186" spans="1:11">
      <c r="A186" t="s">
        <v>3296</v>
      </c>
      <c r="B186">
        <v>460</v>
      </c>
      <c r="C186">
        <v>1</v>
      </c>
      <c r="D186">
        <v>11</v>
      </c>
      <c r="E186">
        <v>12</v>
      </c>
      <c r="F186">
        <v>180</v>
      </c>
      <c r="H186" s="66">
        <f t="shared" si="12"/>
        <v>1.0869565217391304</v>
      </c>
      <c r="I186" s="66">
        <f t="shared" si="13"/>
        <v>11.956521739130435</v>
      </c>
      <c r="J186" s="66">
        <f t="shared" si="14"/>
        <v>195.6521739130435</v>
      </c>
      <c r="K186" s="66">
        <f t="shared" si="15"/>
        <v>23.478260869565219</v>
      </c>
    </row>
    <row r="187" spans="1:11">
      <c r="A187" t="s">
        <v>3297</v>
      </c>
      <c r="B187">
        <v>650</v>
      </c>
      <c r="C187">
        <v>1</v>
      </c>
      <c r="D187">
        <v>14</v>
      </c>
      <c r="E187">
        <v>17</v>
      </c>
      <c r="F187">
        <v>230</v>
      </c>
      <c r="H187" s="66">
        <f t="shared" si="12"/>
        <v>0.76923076923076927</v>
      </c>
      <c r="I187" s="66">
        <f t="shared" si="13"/>
        <v>10.769230769230768</v>
      </c>
      <c r="J187" s="66">
        <f t="shared" si="14"/>
        <v>176.92307692307693</v>
      </c>
      <c r="K187" s="66">
        <f t="shared" si="15"/>
        <v>23.53846153846154</v>
      </c>
    </row>
    <row r="188" spans="1:11">
      <c r="A188" t="s">
        <v>3298</v>
      </c>
      <c r="B188">
        <v>920</v>
      </c>
      <c r="C188">
        <v>2</v>
      </c>
      <c r="D188">
        <v>20</v>
      </c>
      <c r="E188">
        <v>25</v>
      </c>
      <c r="F188">
        <v>320</v>
      </c>
      <c r="H188" s="66">
        <f t="shared" si="12"/>
        <v>1.0869565217391304</v>
      </c>
      <c r="I188" s="66">
        <f t="shared" si="13"/>
        <v>10.869565217391305</v>
      </c>
      <c r="J188" s="66">
        <f t="shared" si="14"/>
        <v>173.91304347826087</v>
      </c>
      <c r="K188" s="66">
        <f t="shared" si="15"/>
        <v>24.456521739130434</v>
      </c>
    </row>
    <row r="189" spans="1:11">
      <c r="A189" t="s">
        <v>3299</v>
      </c>
      <c r="B189">
        <v>400</v>
      </c>
      <c r="C189">
        <v>1</v>
      </c>
      <c r="D189">
        <v>8</v>
      </c>
      <c r="E189">
        <v>10</v>
      </c>
      <c r="F189">
        <v>210</v>
      </c>
      <c r="H189" s="66">
        <f t="shared" si="12"/>
        <v>1.25</v>
      </c>
      <c r="I189" s="66">
        <f t="shared" si="13"/>
        <v>10</v>
      </c>
      <c r="J189" s="66">
        <f t="shared" si="14"/>
        <v>262.5</v>
      </c>
      <c r="K189" s="66">
        <f t="shared" si="15"/>
        <v>22.5</v>
      </c>
    </row>
    <row r="190" spans="1:11">
      <c r="A190" t="s">
        <v>3300</v>
      </c>
      <c r="B190">
        <v>650</v>
      </c>
      <c r="C190">
        <v>2</v>
      </c>
      <c r="D190">
        <v>12</v>
      </c>
      <c r="E190">
        <v>16</v>
      </c>
      <c r="F190">
        <v>380</v>
      </c>
      <c r="H190" s="66">
        <f t="shared" si="12"/>
        <v>1.5384615384615385</v>
      </c>
      <c r="I190" s="66">
        <f t="shared" si="13"/>
        <v>9.2307692307692317</v>
      </c>
      <c r="J190" s="66">
        <f t="shared" si="14"/>
        <v>292.30769230769232</v>
      </c>
      <c r="K190" s="66">
        <f t="shared" si="15"/>
        <v>22.153846153846153</v>
      </c>
    </row>
    <row r="191" spans="1:11">
      <c r="A191" t="s">
        <v>3301</v>
      </c>
      <c r="B191">
        <v>960</v>
      </c>
      <c r="C191">
        <v>4</v>
      </c>
      <c r="D191">
        <v>17</v>
      </c>
      <c r="E191">
        <v>26</v>
      </c>
      <c r="F191">
        <v>610</v>
      </c>
      <c r="H191" s="66">
        <f t="shared" si="12"/>
        <v>2.0833333333333335</v>
      </c>
      <c r="I191" s="66">
        <f t="shared" si="13"/>
        <v>8.8541666666666661</v>
      </c>
      <c r="J191" s="66">
        <f t="shared" si="14"/>
        <v>317.70833333333331</v>
      </c>
      <c r="K191" s="66">
        <f t="shared" si="15"/>
        <v>24.375</v>
      </c>
    </row>
    <row r="192" spans="1:11">
      <c r="A192" t="s">
        <v>3177</v>
      </c>
      <c r="B192">
        <v>1420</v>
      </c>
      <c r="C192">
        <v>7</v>
      </c>
      <c r="D192">
        <v>24</v>
      </c>
      <c r="E192">
        <v>38</v>
      </c>
      <c r="F192">
        <v>900</v>
      </c>
      <c r="H192" s="66">
        <f t="shared" si="12"/>
        <v>2.4647887323943665</v>
      </c>
      <c r="I192" s="66">
        <f t="shared" si="13"/>
        <v>8.4507042253521121</v>
      </c>
      <c r="J192" s="66">
        <f t="shared" si="14"/>
        <v>316.90140845070425</v>
      </c>
      <c r="K192" s="66">
        <f t="shared" si="15"/>
        <v>24.084507042253524</v>
      </c>
    </row>
    <row r="193" spans="1:11">
      <c r="A193" t="s">
        <v>3178</v>
      </c>
      <c r="B193">
        <v>420</v>
      </c>
      <c r="C193">
        <v>1</v>
      </c>
      <c r="D193">
        <v>8</v>
      </c>
      <c r="E193">
        <v>9</v>
      </c>
      <c r="F193">
        <v>230</v>
      </c>
      <c r="H193" s="66">
        <f t="shared" si="12"/>
        <v>1.1904761904761907</v>
      </c>
      <c r="I193" s="66">
        <f t="shared" si="13"/>
        <v>9.5238095238095255</v>
      </c>
      <c r="J193" s="66">
        <f t="shared" si="14"/>
        <v>273.80952380952385</v>
      </c>
      <c r="K193" s="66">
        <f t="shared" si="15"/>
        <v>19.285714285714288</v>
      </c>
    </row>
    <row r="194" spans="1:11">
      <c r="A194" t="s">
        <v>3179</v>
      </c>
      <c r="B194">
        <v>710</v>
      </c>
      <c r="C194">
        <v>1</v>
      </c>
      <c r="D194">
        <v>13</v>
      </c>
      <c r="E194">
        <v>16</v>
      </c>
      <c r="F194">
        <v>400</v>
      </c>
      <c r="H194" s="66">
        <f t="shared" si="12"/>
        <v>0.70422535211267612</v>
      </c>
      <c r="I194" s="66">
        <f t="shared" si="13"/>
        <v>9.1549295774647881</v>
      </c>
      <c r="J194" s="66">
        <f t="shared" si="14"/>
        <v>281.69014084507046</v>
      </c>
      <c r="K194" s="66">
        <f t="shared" si="15"/>
        <v>20.281690140845072</v>
      </c>
    </row>
    <row r="195" spans="1:11">
      <c r="A195" t="s">
        <v>3180</v>
      </c>
      <c r="B195">
        <v>1020</v>
      </c>
      <c r="C195">
        <v>2</v>
      </c>
      <c r="D195">
        <v>17</v>
      </c>
      <c r="E195">
        <v>24</v>
      </c>
      <c r="F195">
        <v>580</v>
      </c>
      <c r="H195" s="66">
        <f t="shared" si="12"/>
        <v>0.98039215686274506</v>
      </c>
      <c r="I195" s="66">
        <f t="shared" si="13"/>
        <v>8.3333333333333339</v>
      </c>
      <c r="J195" s="66">
        <f t="shared" si="14"/>
        <v>284.31372549019608</v>
      </c>
      <c r="K195" s="66">
        <f t="shared" si="15"/>
        <v>21.176470588235293</v>
      </c>
    </row>
    <row r="196" spans="1:11">
      <c r="A196" t="s">
        <v>3181</v>
      </c>
      <c r="B196">
        <v>1300</v>
      </c>
      <c r="C196">
        <v>2</v>
      </c>
      <c r="D196">
        <v>22</v>
      </c>
      <c r="E196">
        <v>31</v>
      </c>
      <c r="F196">
        <v>750</v>
      </c>
      <c r="H196" s="66">
        <f t="shared" si="12"/>
        <v>0.76923076923076927</v>
      </c>
      <c r="I196" s="66">
        <f t="shared" si="13"/>
        <v>8.4615384615384617</v>
      </c>
      <c r="J196" s="66">
        <f t="shared" si="14"/>
        <v>288.46153846153845</v>
      </c>
      <c r="K196" s="66">
        <f t="shared" si="15"/>
        <v>21.461538461538463</v>
      </c>
    </row>
    <row r="197" spans="1:11">
      <c r="A197" t="s">
        <v>3182</v>
      </c>
      <c r="B197">
        <v>450</v>
      </c>
      <c r="C197">
        <v>1</v>
      </c>
      <c r="D197">
        <v>8</v>
      </c>
      <c r="E197">
        <v>9</v>
      </c>
      <c r="F197">
        <v>240</v>
      </c>
      <c r="H197" s="66">
        <f t="shared" si="12"/>
        <v>1.1111111111111112</v>
      </c>
      <c r="I197" s="66">
        <f t="shared" si="13"/>
        <v>8.8888888888888893</v>
      </c>
      <c r="J197" s="66">
        <f t="shared" si="14"/>
        <v>266.66666666666669</v>
      </c>
      <c r="K197" s="66">
        <f t="shared" si="15"/>
        <v>18</v>
      </c>
    </row>
    <row r="198" spans="1:11">
      <c r="A198" t="s">
        <v>3183</v>
      </c>
      <c r="B198">
        <v>750</v>
      </c>
      <c r="C198">
        <v>2</v>
      </c>
      <c r="D198">
        <v>13</v>
      </c>
      <c r="E198">
        <v>16</v>
      </c>
      <c r="F198">
        <v>420</v>
      </c>
      <c r="H198" s="66">
        <f t="shared" ref="H198:H261" si="16">C198/B198*500</f>
        <v>1.3333333333333333</v>
      </c>
      <c r="I198" s="66">
        <f t="shared" ref="I198:I261" si="17">D198/B198*500</f>
        <v>8.6666666666666661</v>
      </c>
      <c r="J198" s="66">
        <f t="shared" ref="J198:J261" si="18">F198/B198*500</f>
        <v>280</v>
      </c>
      <c r="K198" s="66">
        <f t="shared" ref="K198:K261" si="19">(E198*9)/B198*100</f>
        <v>19.2</v>
      </c>
    </row>
    <row r="199" spans="1:11">
      <c r="A199" t="s">
        <v>3184</v>
      </c>
      <c r="B199">
        <v>1010</v>
      </c>
      <c r="C199">
        <v>3</v>
      </c>
      <c r="D199">
        <v>17</v>
      </c>
      <c r="E199">
        <v>21</v>
      </c>
      <c r="F199">
        <v>580</v>
      </c>
      <c r="H199" s="66">
        <f t="shared" si="16"/>
        <v>1.4851485148514851</v>
      </c>
      <c r="I199" s="66">
        <f t="shared" si="17"/>
        <v>8.4158415841584162</v>
      </c>
      <c r="J199" s="66">
        <f t="shared" si="18"/>
        <v>287.12871287128712</v>
      </c>
      <c r="K199" s="66">
        <f t="shared" si="19"/>
        <v>18.712871287128714</v>
      </c>
    </row>
    <row r="200" spans="1:11">
      <c r="A200" t="s">
        <v>3185</v>
      </c>
      <c r="B200">
        <v>1340</v>
      </c>
      <c r="C200">
        <v>4</v>
      </c>
      <c r="D200">
        <v>22</v>
      </c>
      <c r="E200">
        <v>28</v>
      </c>
      <c r="F200">
        <v>770</v>
      </c>
      <c r="H200" s="66">
        <f t="shared" si="16"/>
        <v>1.4925373134328359</v>
      </c>
      <c r="I200" s="66">
        <f t="shared" si="17"/>
        <v>8.2089552238805972</v>
      </c>
      <c r="J200" s="66">
        <f t="shared" si="18"/>
        <v>287.31343283582089</v>
      </c>
      <c r="K200" s="66">
        <f t="shared" si="19"/>
        <v>18.805970149253731</v>
      </c>
    </row>
    <row r="201" spans="1:11">
      <c r="A201" t="s">
        <v>3186</v>
      </c>
      <c r="B201">
        <v>430</v>
      </c>
      <c r="C201">
        <v>1</v>
      </c>
      <c r="D201">
        <v>8</v>
      </c>
      <c r="E201">
        <v>13</v>
      </c>
      <c r="F201">
        <v>190</v>
      </c>
      <c r="H201" s="66">
        <f t="shared" si="16"/>
        <v>1.1627906976744187</v>
      </c>
      <c r="I201" s="66">
        <f t="shared" si="17"/>
        <v>9.3023255813953494</v>
      </c>
      <c r="J201" s="66">
        <f t="shared" si="18"/>
        <v>220.93023255813955</v>
      </c>
      <c r="K201" s="66">
        <f t="shared" si="19"/>
        <v>27.209302325581397</v>
      </c>
    </row>
    <row r="202" spans="1:11">
      <c r="A202" t="s">
        <v>3187</v>
      </c>
      <c r="B202">
        <v>670</v>
      </c>
      <c r="C202">
        <v>1</v>
      </c>
      <c r="D202">
        <v>12</v>
      </c>
      <c r="E202">
        <v>19</v>
      </c>
      <c r="F202">
        <v>310</v>
      </c>
      <c r="H202" s="66">
        <f t="shared" si="16"/>
        <v>0.74626865671641796</v>
      </c>
      <c r="I202" s="66">
        <f t="shared" si="17"/>
        <v>8.9552238805970159</v>
      </c>
      <c r="J202" s="66">
        <f t="shared" si="18"/>
        <v>231.34328358208955</v>
      </c>
      <c r="K202" s="66">
        <f t="shared" si="19"/>
        <v>25.522388059701495</v>
      </c>
    </row>
    <row r="203" spans="1:11">
      <c r="A203" t="s">
        <v>3188</v>
      </c>
      <c r="B203">
        <v>900</v>
      </c>
      <c r="C203">
        <v>2</v>
      </c>
      <c r="D203">
        <v>15</v>
      </c>
      <c r="E203">
        <v>26</v>
      </c>
      <c r="F203">
        <v>440</v>
      </c>
      <c r="H203" s="66">
        <f t="shared" si="16"/>
        <v>1.1111111111111112</v>
      </c>
      <c r="I203" s="66">
        <f t="shared" si="17"/>
        <v>8.3333333333333339</v>
      </c>
      <c r="J203" s="66">
        <f t="shared" si="18"/>
        <v>244.44444444444443</v>
      </c>
      <c r="K203" s="66">
        <f t="shared" si="19"/>
        <v>26</v>
      </c>
    </row>
    <row r="204" spans="1:11">
      <c r="A204" t="s">
        <v>3189</v>
      </c>
      <c r="B204">
        <v>1320</v>
      </c>
      <c r="C204">
        <v>3</v>
      </c>
      <c r="D204">
        <v>22</v>
      </c>
      <c r="E204">
        <v>38</v>
      </c>
      <c r="F204">
        <v>670</v>
      </c>
      <c r="H204" s="66">
        <f t="shared" si="16"/>
        <v>1.1363636363636362</v>
      </c>
      <c r="I204" s="66">
        <f t="shared" si="17"/>
        <v>8.3333333333333339</v>
      </c>
      <c r="J204" s="66">
        <f t="shared" si="18"/>
        <v>253.78787878787878</v>
      </c>
      <c r="K204" s="66">
        <f t="shared" si="19"/>
        <v>25.90909090909091</v>
      </c>
    </row>
    <row r="205" spans="1:11">
      <c r="A205" t="s">
        <v>3190</v>
      </c>
      <c r="B205">
        <v>410</v>
      </c>
      <c r="C205">
        <v>1</v>
      </c>
      <c r="D205">
        <v>9</v>
      </c>
      <c r="E205">
        <v>8</v>
      </c>
      <c r="F205">
        <v>240</v>
      </c>
      <c r="H205" s="66">
        <f t="shared" si="16"/>
        <v>1.2195121951219512</v>
      </c>
      <c r="I205" s="66">
        <f t="shared" si="17"/>
        <v>10.97560975609756</v>
      </c>
      <c r="J205" s="66">
        <f t="shared" si="18"/>
        <v>292.6829268292683</v>
      </c>
      <c r="K205" s="66">
        <f t="shared" si="19"/>
        <v>17.560975609756095</v>
      </c>
    </row>
    <row r="206" spans="1:11">
      <c r="A206" t="s">
        <v>3191</v>
      </c>
      <c r="B206">
        <v>680</v>
      </c>
      <c r="C206">
        <v>3</v>
      </c>
      <c r="D206">
        <v>13</v>
      </c>
      <c r="E206">
        <v>13</v>
      </c>
      <c r="F206">
        <v>430</v>
      </c>
      <c r="H206" s="66">
        <f t="shared" si="16"/>
        <v>2.2058823529411766</v>
      </c>
      <c r="I206" s="66">
        <f t="shared" si="17"/>
        <v>9.5588235294117663</v>
      </c>
      <c r="J206" s="66">
        <f t="shared" si="18"/>
        <v>316.1764705882353</v>
      </c>
      <c r="K206" s="66">
        <f t="shared" si="19"/>
        <v>17.205882352941178</v>
      </c>
    </row>
    <row r="207" spans="1:11">
      <c r="A207" t="s">
        <v>3192</v>
      </c>
      <c r="B207">
        <v>990</v>
      </c>
      <c r="C207">
        <v>5</v>
      </c>
      <c r="D207">
        <v>18</v>
      </c>
      <c r="E207">
        <v>19</v>
      </c>
      <c r="F207">
        <v>690</v>
      </c>
      <c r="H207" s="66">
        <f t="shared" si="16"/>
        <v>2.5252525252525255</v>
      </c>
      <c r="I207" s="66">
        <f t="shared" si="17"/>
        <v>9.0909090909090899</v>
      </c>
      <c r="J207" s="66">
        <f t="shared" si="18"/>
        <v>348.4848484848485</v>
      </c>
      <c r="K207" s="66">
        <f t="shared" si="19"/>
        <v>17.272727272727273</v>
      </c>
    </row>
    <row r="208" spans="1:11">
      <c r="A208" t="s">
        <v>3193</v>
      </c>
      <c r="B208">
        <v>1450</v>
      </c>
      <c r="C208">
        <v>8</v>
      </c>
      <c r="D208">
        <v>26</v>
      </c>
      <c r="E208">
        <v>28</v>
      </c>
      <c r="F208">
        <v>1000</v>
      </c>
      <c r="H208" s="66">
        <f t="shared" si="16"/>
        <v>2.7586206896551722</v>
      </c>
      <c r="I208" s="66">
        <f t="shared" si="17"/>
        <v>8.9655172413793096</v>
      </c>
      <c r="J208" s="66">
        <f t="shared" si="18"/>
        <v>344.82758620689657</v>
      </c>
      <c r="K208" s="66">
        <f t="shared" si="19"/>
        <v>17.379310344827587</v>
      </c>
    </row>
    <row r="209" spans="1:11">
      <c r="A209" t="s">
        <v>3194</v>
      </c>
      <c r="B209">
        <v>300</v>
      </c>
      <c r="C209">
        <v>1</v>
      </c>
      <c r="D209">
        <v>7</v>
      </c>
      <c r="E209">
        <v>7</v>
      </c>
      <c r="F209">
        <v>125</v>
      </c>
      <c r="H209" s="66">
        <f t="shared" si="16"/>
        <v>1.6666666666666667</v>
      </c>
      <c r="I209" s="66">
        <f t="shared" si="17"/>
        <v>11.666666666666668</v>
      </c>
      <c r="J209" s="66">
        <f t="shared" si="18"/>
        <v>208.33333333333334</v>
      </c>
      <c r="K209" s="66">
        <f t="shared" si="19"/>
        <v>21</v>
      </c>
    </row>
    <row r="210" spans="1:11">
      <c r="A210" t="s">
        <v>3195</v>
      </c>
      <c r="B210">
        <v>440</v>
      </c>
      <c r="C210">
        <v>1</v>
      </c>
      <c r="D210">
        <v>10</v>
      </c>
      <c r="E210">
        <v>10</v>
      </c>
      <c r="F210">
        <v>180</v>
      </c>
      <c r="H210" s="66">
        <f t="shared" si="16"/>
        <v>1.1363636363636362</v>
      </c>
      <c r="I210" s="66">
        <f t="shared" si="17"/>
        <v>11.363636363636363</v>
      </c>
      <c r="J210" s="66">
        <f t="shared" si="18"/>
        <v>204.54545454545456</v>
      </c>
      <c r="K210" s="66">
        <f t="shared" si="19"/>
        <v>20.454545454545457</v>
      </c>
    </row>
    <row r="211" spans="1:11">
      <c r="A211" t="s">
        <v>3196</v>
      </c>
      <c r="B211">
        <v>600</v>
      </c>
      <c r="C211">
        <v>3</v>
      </c>
      <c r="D211">
        <v>13</v>
      </c>
      <c r="E211">
        <v>15</v>
      </c>
      <c r="F211">
        <v>240</v>
      </c>
      <c r="H211" s="66">
        <f t="shared" si="16"/>
        <v>2.5</v>
      </c>
      <c r="I211" s="66">
        <f t="shared" si="17"/>
        <v>10.833333333333334</v>
      </c>
      <c r="J211" s="66">
        <f t="shared" si="18"/>
        <v>200</v>
      </c>
      <c r="K211" s="66">
        <f t="shared" si="19"/>
        <v>22.5</v>
      </c>
    </row>
    <row r="212" spans="1:11">
      <c r="A212" t="s">
        <v>3197</v>
      </c>
      <c r="B212">
        <v>820</v>
      </c>
      <c r="C212">
        <v>4</v>
      </c>
      <c r="D212">
        <v>17</v>
      </c>
      <c r="E212">
        <v>22</v>
      </c>
      <c r="F212">
        <v>330</v>
      </c>
      <c r="H212" s="66">
        <f t="shared" si="16"/>
        <v>2.4390243902439024</v>
      </c>
      <c r="I212" s="66">
        <f t="shared" si="17"/>
        <v>10.365853658536587</v>
      </c>
      <c r="J212" s="66">
        <f t="shared" si="18"/>
        <v>201.21951219512195</v>
      </c>
      <c r="K212" s="66">
        <f t="shared" si="19"/>
        <v>24.146341463414632</v>
      </c>
    </row>
    <row r="213" spans="1:11">
      <c r="A213" t="s">
        <v>3198</v>
      </c>
      <c r="B213">
        <v>360</v>
      </c>
      <c r="C213">
        <v>0</v>
      </c>
      <c r="D213">
        <v>8</v>
      </c>
      <c r="E213">
        <v>9</v>
      </c>
      <c r="F213">
        <v>180</v>
      </c>
      <c r="H213" s="66">
        <f t="shared" si="16"/>
        <v>0</v>
      </c>
      <c r="I213" s="66">
        <f t="shared" si="17"/>
        <v>11.111111111111111</v>
      </c>
      <c r="J213" s="66">
        <f t="shared" si="18"/>
        <v>250</v>
      </c>
      <c r="K213" s="66">
        <f t="shared" si="19"/>
        <v>22.5</v>
      </c>
    </row>
    <row r="214" spans="1:11">
      <c r="A214" t="s">
        <v>3199</v>
      </c>
      <c r="B214">
        <v>600</v>
      </c>
      <c r="C214">
        <v>1</v>
      </c>
      <c r="D214">
        <v>11</v>
      </c>
      <c r="E214">
        <v>16</v>
      </c>
      <c r="F214">
        <v>310</v>
      </c>
      <c r="H214" s="66">
        <f t="shared" si="16"/>
        <v>0.83333333333333337</v>
      </c>
      <c r="I214" s="66">
        <f t="shared" si="17"/>
        <v>9.1666666666666661</v>
      </c>
      <c r="J214" s="66">
        <f t="shared" si="18"/>
        <v>258.33333333333337</v>
      </c>
      <c r="K214" s="66">
        <f t="shared" si="19"/>
        <v>24</v>
      </c>
    </row>
    <row r="215" spans="1:11">
      <c r="A215" t="s">
        <v>3200</v>
      </c>
      <c r="B215">
        <v>920</v>
      </c>
      <c r="C215">
        <v>1</v>
      </c>
      <c r="D215">
        <v>16</v>
      </c>
      <c r="E215">
        <v>26</v>
      </c>
      <c r="F215">
        <v>490</v>
      </c>
      <c r="H215" s="66">
        <f t="shared" si="16"/>
        <v>0.54347826086956519</v>
      </c>
      <c r="I215" s="66">
        <f t="shared" si="17"/>
        <v>8.695652173913043</v>
      </c>
      <c r="J215" s="66">
        <f t="shared" si="18"/>
        <v>266.304347826087</v>
      </c>
      <c r="K215" s="66">
        <f t="shared" si="19"/>
        <v>25.434782608695649</v>
      </c>
    </row>
    <row r="216" spans="1:11">
      <c r="A216" t="s">
        <v>3201</v>
      </c>
      <c r="B216">
        <v>1260</v>
      </c>
      <c r="C216">
        <v>2</v>
      </c>
      <c r="D216">
        <v>21</v>
      </c>
      <c r="E216">
        <v>36</v>
      </c>
      <c r="F216">
        <v>680</v>
      </c>
      <c r="H216" s="66">
        <f t="shared" si="16"/>
        <v>0.79365079365079361</v>
      </c>
      <c r="I216" s="66">
        <f t="shared" si="17"/>
        <v>8.3333333333333339</v>
      </c>
      <c r="J216" s="66">
        <f t="shared" si="18"/>
        <v>269.84126984126982</v>
      </c>
      <c r="K216" s="66">
        <f t="shared" si="19"/>
        <v>25.714285714285712</v>
      </c>
    </row>
    <row r="217" spans="1:11">
      <c r="A217" t="s">
        <v>3202</v>
      </c>
      <c r="B217">
        <v>370</v>
      </c>
      <c r="C217">
        <v>1</v>
      </c>
      <c r="D217">
        <v>8</v>
      </c>
      <c r="E217">
        <v>8</v>
      </c>
      <c r="F217">
        <v>135</v>
      </c>
      <c r="H217" s="66">
        <f t="shared" si="16"/>
        <v>1.3513513513513513</v>
      </c>
      <c r="I217" s="66">
        <f t="shared" si="17"/>
        <v>10.810810810810811</v>
      </c>
      <c r="J217" s="66">
        <f t="shared" si="18"/>
        <v>182.43243243243242</v>
      </c>
      <c r="K217" s="66">
        <f t="shared" si="19"/>
        <v>19.45945945945946</v>
      </c>
    </row>
    <row r="218" spans="1:11">
      <c r="A218" t="s">
        <v>3203</v>
      </c>
      <c r="B218">
        <v>660</v>
      </c>
      <c r="C218">
        <v>1</v>
      </c>
      <c r="D218">
        <v>13</v>
      </c>
      <c r="E218">
        <v>14</v>
      </c>
      <c r="F218">
        <v>230</v>
      </c>
      <c r="H218" s="66">
        <f t="shared" si="16"/>
        <v>0.75757575757575757</v>
      </c>
      <c r="I218" s="66">
        <f t="shared" si="17"/>
        <v>9.8484848484848477</v>
      </c>
      <c r="J218" s="66">
        <f t="shared" si="18"/>
        <v>174.24242424242425</v>
      </c>
      <c r="K218" s="66">
        <f t="shared" si="19"/>
        <v>19.090909090909093</v>
      </c>
    </row>
    <row r="219" spans="1:11">
      <c r="A219" t="s">
        <v>3204</v>
      </c>
      <c r="B219">
        <v>840</v>
      </c>
      <c r="C219">
        <v>2</v>
      </c>
      <c r="D219">
        <v>16</v>
      </c>
      <c r="E219">
        <v>19</v>
      </c>
      <c r="F219">
        <v>270</v>
      </c>
      <c r="H219" s="66">
        <f t="shared" si="16"/>
        <v>1.1904761904761907</v>
      </c>
      <c r="I219" s="66">
        <f t="shared" si="17"/>
        <v>9.5238095238095255</v>
      </c>
      <c r="J219" s="66">
        <f t="shared" si="18"/>
        <v>160.71428571428572</v>
      </c>
      <c r="K219" s="66">
        <f t="shared" si="19"/>
        <v>20.357142857142858</v>
      </c>
    </row>
    <row r="220" spans="1:11">
      <c r="A220" t="s">
        <v>3205</v>
      </c>
      <c r="B220">
        <v>1140</v>
      </c>
      <c r="C220">
        <v>2</v>
      </c>
      <c r="D220">
        <v>22</v>
      </c>
      <c r="E220">
        <v>25</v>
      </c>
      <c r="F220">
        <v>380</v>
      </c>
      <c r="H220" s="66">
        <f t="shared" si="16"/>
        <v>0.87719298245614041</v>
      </c>
      <c r="I220" s="66">
        <f t="shared" si="17"/>
        <v>9.6491228070175445</v>
      </c>
      <c r="J220" s="66">
        <f t="shared" si="18"/>
        <v>166.66666666666666</v>
      </c>
      <c r="K220" s="66">
        <f t="shared" si="19"/>
        <v>19.736842105263158</v>
      </c>
    </row>
    <row r="221" spans="1:11">
      <c r="A221" t="s">
        <v>3206</v>
      </c>
      <c r="B221">
        <v>400</v>
      </c>
      <c r="C221">
        <v>1</v>
      </c>
      <c r="D221">
        <v>8</v>
      </c>
      <c r="E221">
        <v>11</v>
      </c>
      <c r="F221">
        <v>150</v>
      </c>
      <c r="H221" s="66">
        <f t="shared" si="16"/>
        <v>1.25</v>
      </c>
      <c r="I221" s="66">
        <f t="shared" si="17"/>
        <v>10</v>
      </c>
      <c r="J221" s="66">
        <f t="shared" si="18"/>
        <v>187.5</v>
      </c>
      <c r="K221" s="66">
        <f t="shared" si="19"/>
        <v>24.75</v>
      </c>
    </row>
    <row r="222" spans="1:11">
      <c r="A222" t="s">
        <v>3207</v>
      </c>
      <c r="B222">
        <v>750</v>
      </c>
      <c r="C222">
        <v>3</v>
      </c>
      <c r="D222">
        <v>15</v>
      </c>
      <c r="E222">
        <v>21</v>
      </c>
      <c r="F222">
        <v>280</v>
      </c>
      <c r="H222" s="66">
        <f t="shared" si="16"/>
        <v>2</v>
      </c>
      <c r="I222" s="66">
        <f t="shared" si="17"/>
        <v>10</v>
      </c>
      <c r="J222" s="66">
        <f t="shared" si="18"/>
        <v>186.66666666666669</v>
      </c>
      <c r="K222" s="66">
        <f t="shared" si="19"/>
        <v>25.2</v>
      </c>
    </row>
    <row r="223" spans="1:11">
      <c r="A223" t="s">
        <v>3208</v>
      </c>
      <c r="B223">
        <v>1000</v>
      </c>
      <c r="C223">
        <v>4</v>
      </c>
      <c r="D223">
        <v>20</v>
      </c>
      <c r="E223">
        <v>29</v>
      </c>
      <c r="F223">
        <v>360</v>
      </c>
      <c r="H223" s="66">
        <f t="shared" si="16"/>
        <v>2</v>
      </c>
      <c r="I223" s="66">
        <f t="shared" si="17"/>
        <v>10</v>
      </c>
      <c r="J223" s="66">
        <f t="shared" si="18"/>
        <v>180</v>
      </c>
      <c r="K223" s="66">
        <f t="shared" si="19"/>
        <v>26.1</v>
      </c>
    </row>
    <row r="224" spans="1:11">
      <c r="A224" t="s">
        <v>3209</v>
      </c>
      <c r="B224">
        <v>1300</v>
      </c>
      <c r="C224">
        <v>6</v>
      </c>
      <c r="D224">
        <v>26</v>
      </c>
      <c r="E224">
        <v>38</v>
      </c>
      <c r="F224">
        <v>470</v>
      </c>
      <c r="H224" s="66">
        <f t="shared" si="16"/>
        <v>2.3076923076923079</v>
      </c>
      <c r="I224" s="66">
        <f t="shared" si="17"/>
        <v>10</v>
      </c>
      <c r="J224" s="66">
        <f t="shared" si="18"/>
        <v>180.76923076923077</v>
      </c>
      <c r="K224" s="66">
        <f t="shared" si="19"/>
        <v>26.30769230769231</v>
      </c>
    </row>
    <row r="225" spans="1:11">
      <c r="A225" t="s">
        <v>3210</v>
      </c>
      <c r="B225">
        <v>400</v>
      </c>
      <c r="C225">
        <v>1</v>
      </c>
      <c r="D225">
        <v>8</v>
      </c>
      <c r="E225">
        <v>7</v>
      </c>
      <c r="F225">
        <v>280</v>
      </c>
      <c r="H225" s="66">
        <f t="shared" si="16"/>
        <v>1.25</v>
      </c>
      <c r="I225" s="66">
        <f t="shared" si="17"/>
        <v>10</v>
      </c>
      <c r="J225" s="66">
        <f t="shared" si="18"/>
        <v>350</v>
      </c>
      <c r="K225" s="66">
        <f t="shared" si="19"/>
        <v>15.75</v>
      </c>
    </row>
    <row r="226" spans="1:11">
      <c r="A226" t="s">
        <v>3211</v>
      </c>
      <c r="B226">
        <v>560</v>
      </c>
      <c r="C226">
        <v>1</v>
      </c>
      <c r="D226">
        <v>11</v>
      </c>
      <c r="E226">
        <v>10</v>
      </c>
      <c r="F226">
        <v>360</v>
      </c>
      <c r="H226" s="66">
        <f t="shared" si="16"/>
        <v>0.89285714285714279</v>
      </c>
      <c r="I226" s="66">
        <f t="shared" si="17"/>
        <v>9.8214285714285712</v>
      </c>
      <c r="J226" s="66">
        <f t="shared" si="18"/>
        <v>321.42857142857144</v>
      </c>
      <c r="K226" s="66">
        <f t="shared" si="19"/>
        <v>16.071428571428573</v>
      </c>
    </row>
    <row r="227" spans="1:11">
      <c r="A227" t="s">
        <v>3212</v>
      </c>
      <c r="B227">
        <v>740</v>
      </c>
      <c r="C227">
        <v>1</v>
      </c>
      <c r="D227">
        <v>14</v>
      </c>
      <c r="E227">
        <v>12</v>
      </c>
      <c r="F227">
        <v>530</v>
      </c>
      <c r="H227" s="66">
        <f t="shared" si="16"/>
        <v>0.67567567567567566</v>
      </c>
      <c r="I227" s="66">
        <f t="shared" si="17"/>
        <v>9.4594594594594597</v>
      </c>
      <c r="J227" s="66">
        <f t="shared" si="18"/>
        <v>358.10810810810813</v>
      </c>
      <c r="K227" s="66">
        <f t="shared" si="19"/>
        <v>14.594594594594595</v>
      </c>
    </row>
    <row r="228" spans="1:11">
      <c r="A228" t="s">
        <v>3213</v>
      </c>
      <c r="B228">
        <v>1070</v>
      </c>
      <c r="C228">
        <v>2</v>
      </c>
      <c r="D228">
        <v>21</v>
      </c>
      <c r="E228">
        <v>18</v>
      </c>
      <c r="F228">
        <v>730</v>
      </c>
      <c r="H228" s="66">
        <f t="shared" si="16"/>
        <v>0.93457943925233644</v>
      </c>
      <c r="I228" s="66">
        <f t="shared" si="17"/>
        <v>9.8130841121495322</v>
      </c>
      <c r="J228" s="66">
        <f t="shared" si="18"/>
        <v>341.12149532710276</v>
      </c>
      <c r="K228" s="66">
        <f t="shared" si="19"/>
        <v>15.140186915887851</v>
      </c>
    </row>
    <row r="229" spans="1:11">
      <c r="A229" t="s">
        <v>3214</v>
      </c>
      <c r="B229">
        <v>350</v>
      </c>
      <c r="C229">
        <v>0</v>
      </c>
      <c r="D229">
        <v>8</v>
      </c>
      <c r="E229">
        <v>7</v>
      </c>
      <c r="F229">
        <v>240</v>
      </c>
      <c r="H229" s="66">
        <f t="shared" si="16"/>
        <v>0</v>
      </c>
      <c r="I229" s="66">
        <f t="shared" si="17"/>
        <v>11.428571428571429</v>
      </c>
      <c r="J229" s="66">
        <f t="shared" si="18"/>
        <v>342.85714285714283</v>
      </c>
      <c r="K229" s="66">
        <f t="shared" si="19"/>
        <v>18</v>
      </c>
    </row>
    <row r="230" spans="1:11">
      <c r="A230" t="s">
        <v>3215</v>
      </c>
      <c r="B230">
        <v>550</v>
      </c>
      <c r="C230">
        <v>1</v>
      </c>
      <c r="D230">
        <v>12</v>
      </c>
      <c r="E230">
        <v>10</v>
      </c>
      <c r="F230">
        <v>410</v>
      </c>
      <c r="H230" s="66">
        <f t="shared" si="16"/>
        <v>0.90909090909090906</v>
      </c>
      <c r="I230" s="66">
        <f t="shared" si="17"/>
        <v>10.90909090909091</v>
      </c>
      <c r="J230" s="66">
        <f t="shared" si="18"/>
        <v>372.72727272727275</v>
      </c>
      <c r="K230" s="66">
        <f t="shared" si="19"/>
        <v>16.363636363636363</v>
      </c>
    </row>
    <row r="231" spans="1:11">
      <c r="A231" t="s">
        <v>3216</v>
      </c>
      <c r="B231">
        <v>680</v>
      </c>
      <c r="C231">
        <v>1</v>
      </c>
      <c r="D231">
        <v>14</v>
      </c>
      <c r="E231">
        <v>12</v>
      </c>
      <c r="F231">
        <v>530</v>
      </c>
      <c r="H231" s="66">
        <f t="shared" si="16"/>
        <v>0.73529411764705876</v>
      </c>
      <c r="I231" s="66">
        <f t="shared" si="17"/>
        <v>10.294117647058824</v>
      </c>
      <c r="J231" s="66">
        <f t="shared" si="18"/>
        <v>389.70588235294116</v>
      </c>
      <c r="K231" s="66">
        <f t="shared" si="19"/>
        <v>15.882352941176469</v>
      </c>
    </row>
    <row r="232" spans="1:11">
      <c r="A232" t="s">
        <v>3217</v>
      </c>
      <c r="B232">
        <v>980</v>
      </c>
      <c r="C232">
        <v>2</v>
      </c>
      <c r="D232">
        <v>21</v>
      </c>
      <c r="E232">
        <v>18</v>
      </c>
      <c r="F232">
        <v>730</v>
      </c>
      <c r="H232" s="66">
        <f t="shared" si="16"/>
        <v>1.0204081632653061</v>
      </c>
      <c r="I232" s="66">
        <f t="shared" si="17"/>
        <v>10.714285714285714</v>
      </c>
      <c r="J232" s="66">
        <f t="shared" si="18"/>
        <v>372.44897959183675</v>
      </c>
      <c r="K232" s="66">
        <f t="shared" si="19"/>
        <v>16.530612244897959</v>
      </c>
    </row>
    <row r="233" spans="1:11">
      <c r="A233" t="s">
        <v>3218</v>
      </c>
      <c r="B233">
        <v>380</v>
      </c>
      <c r="C233">
        <v>0</v>
      </c>
      <c r="D233">
        <v>8</v>
      </c>
      <c r="E233">
        <v>8</v>
      </c>
      <c r="F233">
        <v>250</v>
      </c>
      <c r="H233" s="66">
        <f t="shared" si="16"/>
        <v>0</v>
      </c>
      <c r="I233" s="66">
        <f t="shared" si="17"/>
        <v>10.526315789473683</v>
      </c>
      <c r="J233" s="66">
        <f t="shared" si="18"/>
        <v>328.94736842105266</v>
      </c>
      <c r="K233" s="66">
        <f t="shared" si="19"/>
        <v>18.947368421052634</v>
      </c>
    </row>
    <row r="234" spans="1:11">
      <c r="A234" t="s">
        <v>3219</v>
      </c>
      <c r="B234">
        <v>580</v>
      </c>
      <c r="C234">
        <v>1</v>
      </c>
      <c r="D234">
        <v>12</v>
      </c>
      <c r="E234">
        <v>14</v>
      </c>
      <c r="F234">
        <v>410</v>
      </c>
      <c r="H234" s="66">
        <f t="shared" si="16"/>
        <v>0.86206896551724133</v>
      </c>
      <c r="I234" s="66">
        <f t="shared" si="17"/>
        <v>10.344827586206897</v>
      </c>
      <c r="J234" s="66">
        <f t="shared" si="18"/>
        <v>353.44827586206895</v>
      </c>
      <c r="K234" s="66">
        <f t="shared" si="19"/>
        <v>21.72413793103448</v>
      </c>
    </row>
    <row r="235" spans="1:11">
      <c r="A235" t="s">
        <v>3220</v>
      </c>
      <c r="B235">
        <v>820</v>
      </c>
      <c r="C235">
        <v>1</v>
      </c>
      <c r="D235">
        <v>16</v>
      </c>
      <c r="E235">
        <v>19</v>
      </c>
      <c r="F235">
        <v>600</v>
      </c>
      <c r="H235" s="66">
        <f t="shared" si="16"/>
        <v>0.6097560975609756</v>
      </c>
      <c r="I235" s="66">
        <f t="shared" si="17"/>
        <v>9.7560975609756095</v>
      </c>
      <c r="J235" s="66">
        <f t="shared" si="18"/>
        <v>365.85365853658539</v>
      </c>
      <c r="K235" s="66">
        <f t="shared" si="19"/>
        <v>20.853658536585364</v>
      </c>
    </row>
    <row r="236" spans="1:11">
      <c r="A236" t="s">
        <v>3221</v>
      </c>
      <c r="B236">
        <v>1140</v>
      </c>
      <c r="C236">
        <v>1</v>
      </c>
      <c r="D236">
        <v>23</v>
      </c>
      <c r="E236">
        <v>26</v>
      </c>
      <c r="F236">
        <v>840</v>
      </c>
      <c r="H236" s="66">
        <f t="shared" si="16"/>
        <v>0.43859649122807021</v>
      </c>
      <c r="I236" s="66">
        <f t="shared" si="17"/>
        <v>10.087719298245615</v>
      </c>
      <c r="J236" s="66">
        <f t="shared" si="18"/>
        <v>368.4210526315789</v>
      </c>
      <c r="K236" s="66">
        <f t="shared" si="19"/>
        <v>20.526315789473685</v>
      </c>
    </row>
    <row r="237" spans="1:11">
      <c r="A237" t="s">
        <v>3222</v>
      </c>
      <c r="B237">
        <v>360</v>
      </c>
      <c r="C237">
        <v>1</v>
      </c>
      <c r="D237">
        <v>9</v>
      </c>
      <c r="E237">
        <v>8</v>
      </c>
      <c r="F237">
        <v>180</v>
      </c>
      <c r="H237" s="66">
        <f t="shared" si="16"/>
        <v>1.3888888888888888</v>
      </c>
      <c r="I237" s="66">
        <f t="shared" si="17"/>
        <v>12.5</v>
      </c>
      <c r="J237" s="66">
        <f t="shared" si="18"/>
        <v>250</v>
      </c>
      <c r="K237" s="66">
        <f t="shared" si="19"/>
        <v>20</v>
      </c>
    </row>
    <row r="238" spans="1:11">
      <c r="A238" t="s">
        <v>3223</v>
      </c>
      <c r="B238">
        <v>530</v>
      </c>
      <c r="C238">
        <v>1</v>
      </c>
      <c r="D238">
        <v>13</v>
      </c>
      <c r="E238">
        <v>11</v>
      </c>
      <c r="F238">
        <v>270</v>
      </c>
      <c r="H238" s="66">
        <f t="shared" si="16"/>
        <v>0.94339622641509435</v>
      </c>
      <c r="I238" s="66">
        <f t="shared" si="17"/>
        <v>12.264150943396228</v>
      </c>
      <c r="J238" s="66">
        <f t="shared" si="18"/>
        <v>254.71698113207546</v>
      </c>
      <c r="K238" s="66">
        <f t="shared" si="19"/>
        <v>18.679245283018865</v>
      </c>
    </row>
    <row r="239" spans="1:11">
      <c r="A239" t="s">
        <v>3224</v>
      </c>
      <c r="B239">
        <v>740</v>
      </c>
      <c r="C239">
        <v>2</v>
      </c>
      <c r="D239">
        <v>18</v>
      </c>
      <c r="E239">
        <v>16</v>
      </c>
      <c r="F239">
        <v>400</v>
      </c>
      <c r="H239" s="66">
        <f t="shared" si="16"/>
        <v>1.3513513513513513</v>
      </c>
      <c r="I239" s="66">
        <f t="shared" si="17"/>
        <v>12.162162162162163</v>
      </c>
      <c r="J239" s="66">
        <f t="shared" si="18"/>
        <v>270.27027027027026</v>
      </c>
      <c r="K239" s="66">
        <f t="shared" si="19"/>
        <v>19.45945945945946</v>
      </c>
    </row>
    <row r="240" spans="1:11">
      <c r="A240" t="s">
        <v>3225</v>
      </c>
      <c r="B240">
        <v>1040</v>
      </c>
      <c r="C240">
        <v>3</v>
      </c>
      <c r="D240">
        <v>26</v>
      </c>
      <c r="E240">
        <v>23</v>
      </c>
      <c r="F240">
        <v>560</v>
      </c>
      <c r="H240" s="66">
        <f t="shared" si="16"/>
        <v>1.4423076923076923</v>
      </c>
      <c r="I240" s="66">
        <f t="shared" si="17"/>
        <v>12.5</v>
      </c>
      <c r="J240" s="66">
        <f t="shared" si="18"/>
        <v>269.23076923076923</v>
      </c>
      <c r="K240" s="66">
        <f t="shared" si="19"/>
        <v>19.903846153846153</v>
      </c>
    </row>
    <row r="241" spans="1:11">
      <c r="A241" t="s">
        <v>3226</v>
      </c>
      <c r="B241">
        <v>370</v>
      </c>
      <c r="C241">
        <v>1</v>
      </c>
      <c r="D241">
        <v>8</v>
      </c>
      <c r="E241">
        <v>7</v>
      </c>
      <c r="F241">
        <v>170</v>
      </c>
      <c r="H241" s="66">
        <f t="shared" si="16"/>
        <v>1.3513513513513513</v>
      </c>
      <c r="I241" s="66">
        <f t="shared" si="17"/>
        <v>10.810810810810811</v>
      </c>
      <c r="J241" s="66">
        <f t="shared" si="18"/>
        <v>229.72972972972974</v>
      </c>
      <c r="K241" s="66">
        <f t="shared" si="19"/>
        <v>17.027027027027028</v>
      </c>
    </row>
    <row r="242" spans="1:11">
      <c r="A242" t="s">
        <v>3227</v>
      </c>
      <c r="B242">
        <v>670</v>
      </c>
      <c r="C242">
        <v>1</v>
      </c>
      <c r="D242">
        <v>15</v>
      </c>
      <c r="E242">
        <v>13</v>
      </c>
      <c r="F242">
        <v>310</v>
      </c>
      <c r="H242" s="66">
        <f t="shared" si="16"/>
        <v>0.74626865671641796</v>
      </c>
      <c r="I242" s="66">
        <f t="shared" si="17"/>
        <v>11.194029850746269</v>
      </c>
      <c r="J242" s="66">
        <f t="shared" si="18"/>
        <v>231.34328358208955</v>
      </c>
      <c r="K242" s="66">
        <f t="shared" si="19"/>
        <v>17.46268656716418</v>
      </c>
    </row>
    <row r="243" spans="1:11">
      <c r="A243" t="s">
        <v>3228</v>
      </c>
      <c r="B243">
        <v>850</v>
      </c>
      <c r="C243">
        <v>2</v>
      </c>
      <c r="D243">
        <v>18</v>
      </c>
      <c r="E243">
        <v>17</v>
      </c>
      <c r="F243">
        <v>400</v>
      </c>
      <c r="H243" s="66">
        <f t="shared" si="16"/>
        <v>1.1764705882352939</v>
      </c>
      <c r="I243" s="66">
        <f t="shared" si="17"/>
        <v>10.588235294117647</v>
      </c>
      <c r="J243" s="66">
        <f t="shared" si="18"/>
        <v>235.29411764705881</v>
      </c>
      <c r="K243" s="66">
        <f t="shared" si="19"/>
        <v>18</v>
      </c>
    </row>
    <row r="244" spans="1:11">
      <c r="A244" t="s">
        <v>3104</v>
      </c>
      <c r="B244">
        <v>1140</v>
      </c>
      <c r="C244">
        <v>3</v>
      </c>
      <c r="D244">
        <v>24</v>
      </c>
      <c r="E244">
        <v>22</v>
      </c>
      <c r="F244">
        <v>530</v>
      </c>
      <c r="H244" s="66">
        <f t="shared" si="16"/>
        <v>1.3157894736842104</v>
      </c>
      <c r="I244" s="66">
        <f t="shared" si="17"/>
        <v>10.526315789473683</v>
      </c>
      <c r="J244" s="66">
        <f t="shared" si="18"/>
        <v>232.45614035087721</v>
      </c>
      <c r="K244" s="66">
        <f t="shared" si="19"/>
        <v>17.368421052631579</v>
      </c>
    </row>
    <row r="245" spans="1:11">
      <c r="A245" t="s">
        <v>3105</v>
      </c>
      <c r="B245">
        <v>330</v>
      </c>
      <c r="C245">
        <v>0</v>
      </c>
      <c r="D245">
        <v>8</v>
      </c>
      <c r="E245">
        <v>8</v>
      </c>
      <c r="F245">
        <v>160</v>
      </c>
      <c r="H245" s="66">
        <f t="shared" si="16"/>
        <v>0</v>
      </c>
      <c r="I245" s="66">
        <f t="shared" si="17"/>
        <v>12.121212121212121</v>
      </c>
      <c r="J245" s="66">
        <f t="shared" si="18"/>
        <v>242.42424242424244</v>
      </c>
      <c r="K245" s="66">
        <f t="shared" si="19"/>
        <v>21.818181818181817</v>
      </c>
    </row>
    <row r="246" spans="1:11">
      <c r="A246" t="s">
        <v>3106</v>
      </c>
      <c r="B246">
        <v>510</v>
      </c>
      <c r="C246">
        <v>0</v>
      </c>
      <c r="D246">
        <v>12</v>
      </c>
      <c r="E246">
        <v>13</v>
      </c>
      <c r="F246">
        <v>280</v>
      </c>
      <c r="H246" s="66">
        <f t="shared" si="16"/>
        <v>0</v>
      </c>
      <c r="I246" s="66">
        <f t="shared" si="17"/>
        <v>11.76470588235294</v>
      </c>
      <c r="J246" s="66">
        <f t="shared" si="18"/>
        <v>274.50980392156868</v>
      </c>
      <c r="K246" s="66">
        <f t="shared" si="19"/>
        <v>22.941176470588236</v>
      </c>
    </row>
    <row r="247" spans="1:11">
      <c r="A247" t="s">
        <v>3107</v>
      </c>
      <c r="B247">
        <v>690</v>
      </c>
      <c r="C247">
        <v>0</v>
      </c>
      <c r="D247">
        <v>15</v>
      </c>
      <c r="E247">
        <v>18</v>
      </c>
      <c r="F247">
        <v>380</v>
      </c>
      <c r="H247" s="66">
        <f t="shared" si="16"/>
        <v>0</v>
      </c>
      <c r="I247" s="66">
        <f t="shared" si="17"/>
        <v>10.869565217391305</v>
      </c>
      <c r="J247" s="66">
        <f t="shared" si="18"/>
        <v>275.36231884057969</v>
      </c>
      <c r="K247" s="66">
        <f t="shared" si="19"/>
        <v>23.478260869565219</v>
      </c>
    </row>
    <row r="248" spans="1:11">
      <c r="A248" t="s">
        <v>3108</v>
      </c>
      <c r="B248">
        <v>930</v>
      </c>
      <c r="C248">
        <v>0</v>
      </c>
      <c r="D248">
        <v>21</v>
      </c>
      <c r="E248">
        <v>24</v>
      </c>
      <c r="F248">
        <v>510</v>
      </c>
      <c r="H248" s="66">
        <f t="shared" si="16"/>
        <v>0</v>
      </c>
      <c r="I248" s="66">
        <f t="shared" si="17"/>
        <v>11.29032258064516</v>
      </c>
      <c r="J248" s="66">
        <f t="shared" si="18"/>
        <v>274.19354838709677</v>
      </c>
      <c r="K248" s="66">
        <f t="shared" si="19"/>
        <v>23.225806451612904</v>
      </c>
    </row>
    <row r="249" spans="1:11">
      <c r="A249" t="s">
        <v>3109</v>
      </c>
      <c r="B249">
        <v>430</v>
      </c>
      <c r="C249">
        <v>1</v>
      </c>
      <c r="D249">
        <v>8</v>
      </c>
      <c r="E249">
        <v>12</v>
      </c>
      <c r="F249">
        <v>180</v>
      </c>
      <c r="H249" s="66">
        <f t="shared" si="16"/>
        <v>1.1627906976744187</v>
      </c>
      <c r="I249" s="66">
        <f t="shared" si="17"/>
        <v>9.3023255813953494</v>
      </c>
      <c r="J249" s="66">
        <f t="shared" si="18"/>
        <v>209.30232558139537</v>
      </c>
      <c r="K249" s="66">
        <f t="shared" si="19"/>
        <v>25.116279069767444</v>
      </c>
    </row>
    <row r="250" spans="1:11">
      <c r="A250" t="s">
        <v>3110</v>
      </c>
      <c r="B250">
        <v>700</v>
      </c>
      <c r="C250">
        <v>2</v>
      </c>
      <c r="D250">
        <v>13</v>
      </c>
      <c r="E250">
        <v>18</v>
      </c>
      <c r="F250">
        <v>300</v>
      </c>
      <c r="H250" s="66">
        <f t="shared" si="16"/>
        <v>1.4285714285714286</v>
      </c>
      <c r="I250" s="66">
        <f t="shared" si="17"/>
        <v>9.2857142857142865</v>
      </c>
      <c r="J250" s="66">
        <f t="shared" si="18"/>
        <v>214.28571428571428</v>
      </c>
      <c r="K250" s="66">
        <f t="shared" si="19"/>
        <v>23.142857142857142</v>
      </c>
    </row>
    <row r="251" spans="1:11">
      <c r="A251" t="s">
        <v>3111</v>
      </c>
      <c r="B251">
        <v>1070</v>
      </c>
      <c r="C251">
        <v>4</v>
      </c>
      <c r="D251">
        <v>17</v>
      </c>
      <c r="E251">
        <v>29</v>
      </c>
      <c r="F251">
        <v>450</v>
      </c>
      <c r="H251" s="66">
        <f t="shared" si="16"/>
        <v>1.8691588785046729</v>
      </c>
      <c r="I251" s="66">
        <f t="shared" si="17"/>
        <v>7.94392523364486</v>
      </c>
      <c r="J251" s="66">
        <f t="shared" si="18"/>
        <v>210.28037383177571</v>
      </c>
      <c r="K251" s="66">
        <f t="shared" si="19"/>
        <v>24.392523364485982</v>
      </c>
    </row>
    <row r="252" spans="1:11" ht="15" thickBot="1">
      <c r="A252" t="s">
        <v>3112</v>
      </c>
      <c r="B252">
        <v>1470</v>
      </c>
      <c r="C252">
        <v>5</v>
      </c>
      <c r="D252">
        <v>24</v>
      </c>
      <c r="E252">
        <v>42</v>
      </c>
      <c r="F252">
        <v>600</v>
      </c>
      <c r="H252" s="66">
        <f t="shared" si="16"/>
        <v>1.7006802721088434</v>
      </c>
      <c r="I252" s="66">
        <f t="shared" si="17"/>
        <v>8.1632653061224492</v>
      </c>
      <c r="J252" s="66">
        <f t="shared" si="18"/>
        <v>204.08163265306123</v>
      </c>
      <c r="K252" s="66">
        <f t="shared" si="19"/>
        <v>25.714285714285712</v>
      </c>
    </row>
    <row r="253" spans="1:11" ht="15" thickBot="1">
      <c r="A253" s="8" t="s">
        <v>3113</v>
      </c>
      <c r="H253" s="66"/>
      <c r="I253" s="66"/>
      <c r="J253" s="66"/>
      <c r="K253" s="66"/>
    </row>
    <row r="254" spans="1:11">
      <c r="A254" t="s">
        <v>3114</v>
      </c>
      <c r="B254">
        <v>25</v>
      </c>
      <c r="C254">
        <v>1</v>
      </c>
      <c r="D254">
        <v>0</v>
      </c>
      <c r="E254">
        <v>0</v>
      </c>
      <c r="F254">
        <v>0</v>
      </c>
      <c r="H254" s="66">
        <f t="shared" si="16"/>
        <v>20</v>
      </c>
      <c r="I254" s="66">
        <f t="shared" si="17"/>
        <v>0</v>
      </c>
      <c r="J254" s="66">
        <f t="shared" si="18"/>
        <v>0</v>
      </c>
      <c r="K254" s="66">
        <f t="shared" si="19"/>
        <v>0</v>
      </c>
    </row>
    <row r="255" spans="1:11">
      <c r="A255" t="s">
        <v>3115</v>
      </c>
      <c r="B255">
        <v>110</v>
      </c>
      <c r="C255">
        <v>0</v>
      </c>
      <c r="D255">
        <v>1</v>
      </c>
      <c r="E255">
        <v>2</v>
      </c>
      <c r="F255">
        <v>55</v>
      </c>
      <c r="H255" s="66">
        <f t="shared" si="16"/>
        <v>0</v>
      </c>
      <c r="I255" s="66">
        <f t="shared" si="17"/>
        <v>4.545454545454545</v>
      </c>
      <c r="J255" s="66">
        <f t="shared" si="18"/>
        <v>250</v>
      </c>
      <c r="K255" s="66">
        <f t="shared" si="19"/>
        <v>16.363636363636363</v>
      </c>
    </row>
    <row r="256" spans="1:11">
      <c r="A256" t="s">
        <v>3116</v>
      </c>
      <c r="B256">
        <v>90</v>
      </c>
      <c r="C256">
        <v>0</v>
      </c>
      <c r="D256">
        <v>1</v>
      </c>
      <c r="E256">
        <v>0.5</v>
      </c>
      <c r="F256">
        <v>50</v>
      </c>
      <c r="H256" s="66">
        <f t="shared" si="16"/>
        <v>0</v>
      </c>
      <c r="I256" s="66">
        <f t="shared" si="17"/>
        <v>5.5555555555555554</v>
      </c>
      <c r="J256" s="66">
        <f t="shared" si="18"/>
        <v>277.77777777777777</v>
      </c>
      <c r="K256" s="66">
        <f t="shared" si="19"/>
        <v>5</v>
      </c>
    </row>
    <row r="257" spans="1:11">
      <c r="A257" t="s">
        <v>3117</v>
      </c>
      <c r="B257">
        <v>100</v>
      </c>
      <c r="C257">
        <v>0</v>
      </c>
      <c r="D257">
        <v>2</v>
      </c>
      <c r="E257">
        <v>3.5</v>
      </c>
      <c r="F257">
        <v>80</v>
      </c>
      <c r="H257" s="66">
        <f t="shared" si="16"/>
        <v>0</v>
      </c>
      <c r="I257" s="66">
        <f t="shared" si="17"/>
        <v>10</v>
      </c>
      <c r="J257" s="66">
        <f t="shared" si="18"/>
        <v>400</v>
      </c>
      <c r="K257" s="66">
        <f t="shared" si="19"/>
        <v>31.5</v>
      </c>
    </row>
    <row r="258" spans="1:11">
      <c r="A258" t="s">
        <v>3118</v>
      </c>
      <c r="B258">
        <v>130</v>
      </c>
      <c r="C258">
        <v>1</v>
      </c>
      <c r="D258">
        <v>1</v>
      </c>
      <c r="E258">
        <v>3</v>
      </c>
      <c r="F258">
        <v>150</v>
      </c>
      <c r="H258" s="66">
        <f t="shared" si="16"/>
        <v>3.8461538461538463</v>
      </c>
      <c r="I258" s="66">
        <f t="shared" si="17"/>
        <v>3.8461538461538463</v>
      </c>
      <c r="J258" s="66">
        <f t="shared" si="18"/>
        <v>576.92307692307691</v>
      </c>
      <c r="K258" s="66">
        <f t="shared" si="19"/>
        <v>20.76923076923077</v>
      </c>
    </row>
    <row r="259" spans="1:11">
      <c r="A259" t="s">
        <v>3119</v>
      </c>
      <c r="B259">
        <v>150</v>
      </c>
      <c r="C259">
        <v>1</v>
      </c>
      <c r="D259">
        <v>1</v>
      </c>
      <c r="E259">
        <v>8</v>
      </c>
      <c r="F259">
        <v>0</v>
      </c>
      <c r="H259" s="66">
        <f t="shared" si="16"/>
        <v>3.3333333333333335</v>
      </c>
      <c r="I259" s="66">
        <f t="shared" si="17"/>
        <v>3.3333333333333335</v>
      </c>
      <c r="J259" s="66">
        <f t="shared" si="18"/>
        <v>0</v>
      </c>
      <c r="K259" s="66">
        <f t="shared" si="19"/>
        <v>48</v>
      </c>
    </row>
    <row r="260" spans="1:11">
      <c r="A260" t="s">
        <v>3120</v>
      </c>
      <c r="B260">
        <v>130</v>
      </c>
      <c r="C260">
        <v>0</v>
      </c>
      <c r="D260">
        <v>1</v>
      </c>
      <c r="E260">
        <v>3</v>
      </c>
      <c r="F260">
        <v>95</v>
      </c>
      <c r="H260" s="66">
        <f t="shared" si="16"/>
        <v>0</v>
      </c>
      <c r="I260" s="66">
        <f t="shared" si="17"/>
        <v>3.8461538461538463</v>
      </c>
      <c r="J260" s="66">
        <f t="shared" si="18"/>
        <v>365.38461538461536</v>
      </c>
      <c r="K260" s="66">
        <f t="shared" si="19"/>
        <v>20.76923076923077</v>
      </c>
    </row>
    <row r="261" spans="1:11">
      <c r="A261" t="s">
        <v>3121</v>
      </c>
      <c r="B261">
        <v>70</v>
      </c>
      <c r="C261">
        <v>1</v>
      </c>
      <c r="D261">
        <v>0</v>
      </c>
      <c r="E261">
        <v>0</v>
      </c>
      <c r="F261">
        <v>25</v>
      </c>
      <c r="H261" s="66">
        <f t="shared" si="16"/>
        <v>7.1428571428571423</v>
      </c>
      <c r="I261" s="66">
        <f t="shared" si="17"/>
        <v>0</v>
      </c>
      <c r="J261" s="66">
        <f t="shared" si="18"/>
        <v>178.57142857142858</v>
      </c>
      <c r="K261" s="66">
        <f t="shared" si="19"/>
        <v>0</v>
      </c>
    </row>
    <row r="262" spans="1:11">
      <c r="A262" t="s">
        <v>3122</v>
      </c>
      <c r="B262">
        <v>140</v>
      </c>
      <c r="C262">
        <v>0</v>
      </c>
      <c r="D262">
        <v>1</v>
      </c>
      <c r="E262">
        <v>2</v>
      </c>
      <c r="F262">
        <v>70</v>
      </c>
      <c r="H262" s="66">
        <f t="shared" ref="H262:H325" si="20">C262/B262*500</f>
        <v>0</v>
      </c>
      <c r="I262" s="66">
        <f t="shared" ref="I262:I325" si="21">D262/B262*500</f>
        <v>3.5714285714285712</v>
      </c>
      <c r="J262" s="66">
        <f t="shared" ref="J262:J325" si="22">F262/B262*500</f>
        <v>250</v>
      </c>
      <c r="K262" s="66">
        <f t="shared" ref="K262:K325" si="23">(E262*9)/B262*100</f>
        <v>12.857142857142856</v>
      </c>
    </row>
    <row r="263" spans="1:11">
      <c r="A263" t="s">
        <v>3123</v>
      </c>
      <c r="B263">
        <v>80</v>
      </c>
      <c r="C263">
        <v>2</v>
      </c>
      <c r="D263">
        <v>1</v>
      </c>
      <c r="E263">
        <v>6</v>
      </c>
      <c r="F263">
        <v>35</v>
      </c>
      <c r="H263" s="66">
        <f t="shared" si="20"/>
        <v>12.5</v>
      </c>
      <c r="I263" s="66">
        <f t="shared" si="21"/>
        <v>6.25</v>
      </c>
      <c r="J263" s="66">
        <f t="shared" si="22"/>
        <v>218.75</v>
      </c>
      <c r="K263" s="66">
        <f t="shared" si="23"/>
        <v>67.5</v>
      </c>
    </row>
    <row r="264" spans="1:11">
      <c r="A264" t="s">
        <v>3124</v>
      </c>
      <c r="B264">
        <v>150</v>
      </c>
      <c r="C264">
        <v>0</v>
      </c>
      <c r="D264">
        <v>1</v>
      </c>
      <c r="E264">
        <v>5</v>
      </c>
      <c r="F264">
        <v>95</v>
      </c>
      <c r="H264" s="66">
        <f t="shared" si="20"/>
        <v>0</v>
      </c>
      <c r="I264" s="66">
        <f t="shared" si="21"/>
        <v>3.3333333333333335</v>
      </c>
      <c r="J264" s="66">
        <f t="shared" si="22"/>
        <v>316.66666666666663</v>
      </c>
      <c r="K264" s="66">
        <f t="shared" si="23"/>
        <v>30</v>
      </c>
    </row>
    <row r="265" spans="1:11">
      <c r="A265" t="s">
        <v>3125</v>
      </c>
      <c r="B265">
        <v>90</v>
      </c>
      <c r="C265">
        <v>0</v>
      </c>
      <c r="D265">
        <v>1</v>
      </c>
      <c r="E265">
        <v>3.5</v>
      </c>
      <c r="F265">
        <v>45</v>
      </c>
      <c r="H265" s="66">
        <f t="shared" si="20"/>
        <v>0</v>
      </c>
      <c r="I265" s="66">
        <f t="shared" si="21"/>
        <v>5.5555555555555554</v>
      </c>
      <c r="J265" s="66">
        <f t="shared" si="22"/>
        <v>250</v>
      </c>
      <c r="K265" s="66">
        <f t="shared" si="23"/>
        <v>35</v>
      </c>
    </row>
    <row r="266" spans="1:11">
      <c r="A266" t="s">
        <v>3126</v>
      </c>
      <c r="B266">
        <v>140</v>
      </c>
      <c r="C266">
        <v>1</v>
      </c>
      <c r="D266">
        <v>1</v>
      </c>
      <c r="E266">
        <v>3.5</v>
      </c>
      <c r="F266">
        <v>20</v>
      </c>
      <c r="H266" s="66">
        <f t="shared" si="20"/>
        <v>3.5714285714285712</v>
      </c>
      <c r="I266" s="66">
        <f t="shared" si="21"/>
        <v>3.5714285714285712</v>
      </c>
      <c r="J266" s="66">
        <f t="shared" si="22"/>
        <v>71.428571428571431</v>
      </c>
      <c r="K266" s="66">
        <f t="shared" si="23"/>
        <v>22.5</v>
      </c>
    </row>
    <row r="267" spans="1:11">
      <c r="A267" t="s">
        <v>3127</v>
      </c>
      <c r="B267">
        <v>140</v>
      </c>
      <c r="C267">
        <v>1</v>
      </c>
      <c r="D267">
        <v>1</v>
      </c>
      <c r="E267">
        <v>1.5</v>
      </c>
      <c r="F267">
        <v>190</v>
      </c>
      <c r="H267" s="66">
        <f t="shared" si="20"/>
        <v>3.5714285714285712</v>
      </c>
      <c r="I267" s="66">
        <f t="shared" si="21"/>
        <v>3.5714285714285712</v>
      </c>
      <c r="J267" s="66">
        <f t="shared" si="22"/>
        <v>678.57142857142856</v>
      </c>
      <c r="K267" s="66">
        <f t="shared" si="23"/>
        <v>9.6428571428571441</v>
      </c>
    </row>
    <row r="268" spans="1:11">
      <c r="A268" t="s">
        <v>3128</v>
      </c>
      <c r="B268">
        <v>180</v>
      </c>
      <c r="C268">
        <v>1</v>
      </c>
      <c r="D268">
        <v>3</v>
      </c>
      <c r="E268">
        <v>2</v>
      </c>
      <c r="F268">
        <v>170</v>
      </c>
      <c r="H268" s="66">
        <f t="shared" si="20"/>
        <v>2.7777777777777777</v>
      </c>
      <c r="I268" s="66">
        <f t="shared" si="21"/>
        <v>8.3333333333333339</v>
      </c>
      <c r="J268" s="66">
        <f t="shared" si="22"/>
        <v>472.22222222222223</v>
      </c>
      <c r="K268" s="66">
        <f t="shared" si="23"/>
        <v>10</v>
      </c>
    </row>
    <row r="269" spans="1:11">
      <c r="A269" t="s">
        <v>3129</v>
      </c>
      <c r="B269">
        <v>80</v>
      </c>
      <c r="C269">
        <v>1</v>
      </c>
      <c r="D269">
        <v>4</v>
      </c>
      <c r="E269">
        <v>1</v>
      </c>
      <c r="F269">
        <v>55</v>
      </c>
      <c r="H269" s="66">
        <f t="shared" si="20"/>
        <v>6.25</v>
      </c>
      <c r="I269" s="66">
        <f t="shared" si="21"/>
        <v>25</v>
      </c>
      <c r="J269" s="66">
        <f t="shared" si="22"/>
        <v>343.75</v>
      </c>
      <c r="K269" s="66">
        <f t="shared" si="23"/>
        <v>11.25</v>
      </c>
    </row>
    <row r="270" spans="1:11">
      <c r="A270" t="s">
        <v>3130</v>
      </c>
      <c r="B270">
        <v>100</v>
      </c>
      <c r="C270">
        <v>1</v>
      </c>
      <c r="D270">
        <v>1</v>
      </c>
      <c r="E270">
        <v>1</v>
      </c>
      <c r="F270">
        <v>55</v>
      </c>
      <c r="H270" s="66">
        <f t="shared" si="20"/>
        <v>5</v>
      </c>
      <c r="I270" s="66">
        <f t="shared" si="21"/>
        <v>5</v>
      </c>
      <c r="J270" s="66">
        <f t="shared" si="22"/>
        <v>275</v>
      </c>
      <c r="K270" s="66">
        <f t="shared" si="23"/>
        <v>9</v>
      </c>
    </row>
    <row r="271" spans="1:11">
      <c r="A271" t="s">
        <v>3131</v>
      </c>
      <c r="B271">
        <v>140</v>
      </c>
      <c r="C271">
        <v>1</v>
      </c>
      <c r="D271">
        <v>3</v>
      </c>
      <c r="E271">
        <v>3</v>
      </c>
      <c r="F271">
        <v>100</v>
      </c>
      <c r="H271" s="66">
        <f t="shared" si="20"/>
        <v>3.5714285714285712</v>
      </c>
      <c r="I271" s="66">
        <f t="shared" si="21"/>
        <v>10.714285714285714</v>
      </c>
      <c r="J271" s="66">
        <f t="shared" si="22"/>
        <v>357.14285714285717</v>
      </c>
      <c r="K271" s="66">
        <f t="shared" si="23"/>
        <v>19.285714285714288</v>
      </c>
    </row>
    <row r="272" spans="1:11">
      <c r="A272" t="s">
        <v>3132</v>
      </c>
      <c r="B272">
        <v>130</v>
      </c>
      <c r="C272">
        <v>1</v>
      </c>
      <c r="D272">
        <v>2</v>
      </c>
      <c r="E272">
        <v>2.5</v>
      </c>
      <c r="F272">
        <v>70</v>
      </c>
      <c r="H272" s="66">
        <f t="shared" si="20"/>
        <v>3.8461538461538463</v>
      </c>
      <c r="I272" s="66">
        <f t="shared" si="21"/>
        <v>7.6923076923076925</v>
      </c>
      <c r="J272" s="66">
        <f t="shared" si="22"/>
        <v>269.23076923076923</v>
      </c>
      <c r="K272" s="66">
        <f t="shared" si="23"/>
        <v>17.307692307692307</v>
      </c>
    </row>
    <row r="273" spans="1:11">
      <c r="A273" t="s">
        <v>3133</v>
      </c>
      <c r="B273">
        <v>25</v>
      </c>
      <c r="C273">
        <v>0</v>
      </c>
      <c r="D273">
        <v>0</v>
      </c>
      <c r="E273">
        <v>0</v>
      </c>
      <c r="F273">
        <v>5</v>
      </c>
      <c r="H273" s="66">
        <f t="shared" si="20"/>
        <v>0</v>
      </c>
      <c r="I273" s="66">
        <f t="shared" si="21"/>
        <v>0</v>
      </c>
      <c r="J273" s="66">
        <f t="shared" si="22"/>
        <v>100</v>
      </c>
      <c r="K273" s="66">
        <f t="shared" si="23"/>
        <v>0</v>
      </c>
    </row>
    <row r="274" spans="1:11" ht="15" thickBot="1">
      <c r="A274" t="s">
        <v>3134</v>
      </c>
      <c r="B274">
        <v>90</v>
      </c>
      <c r="C274">
        <v>0</v>
      </c>
      <c r="D274">
        <v>0</v>
      </c>
      <c r="E274">
        <v>7</v>
      </c>
      <c r="F274">
        <v>0</v>
      </c>
      <c r="H274" s="66">
        <f t="shared" si="20"/>
        <v>0</v>
      </c>
      <c r="I274" s="66">
        <f t="shared" si="21"/>
        <v>0</v>
      </c>
      <c r="J274" s="66">
        <f t="shared" si="22"/>
        <v>0</v>
      </c>
      <c r="K274" s="66">
        <f t="shared" si="23"/>
        <v>70</v>
      </c>
    </row>
    <row r="275" spans="1:11" ht="15" thickBot="1">
      <c r="A275" s="8" t="s">
        <v>3441</v>
      </c>
      <c r="H275" s="66"/>
      <c r="I275" s="66"/>
      <c r="J275" s="66"/>
      <c r="K275" s="66"/>
    </row>
    <row r="276" spans="1:11">
      <c r="A276" t="s">
        <v>3135</v>
      </c>
      <c r="B276">
        <v>160</v>
      </c>
      <c r="C276">
        <v>0</v>
      </c>
      <c r="D276">
        <v>0</v>
      </c>
      <c r="E276">
        <v>0</v>
      </c>
      <c r="F276">
        <v>10</v>
      </c>
      <c r="H276" s="66">
        <f t="shared" si="20"/>
        <v>0</v>
      </c>
      <c r="I276" s="66">
        <f t="shared" si="21"/>
        <v>0</v>
      </c>
      <c r="J276" s="66">
        <f t="shared" si="22"/>
        <v>31.25</v>
      </c>
      <c r="K276" s="66">
        <f t="shared" si="23"/>
        <v>0</v>
      </c>
    </row>
    <row r="277" spans="1:11">
      <c r="A277" t="s">
        <v>3136</v>
      </c>
      <c r="B277">
        <v>220</v>
      </c>
      <c r="C277">
        <v>0</v>
      </c>
      <c r="D277">
        <v>0</v>
      </c>
      <c r="E277">
        <v>0</v>
      </c>
      <c r="F277">
        <v>15</v>
      </c>
      <c r="H277" s="66">
        <f t="shared" si="20"/>
        <v>0</v>
      </c>
      <c r="I277" s="66">
        <f t="shared" si="21"/>
        <v>0</v>
      </c>
      <c r="J277" s="66">
        <f t="shared" si="22"/>
        <v>34.090909090909086</v>
      </c>
      <c r="K277" s="66">
        <f t="shared" si="23"/>
        <v>0</v>
      </c>
    </row>
    <row r="278" spans="1:11">
      <c r="A278" t="s">
        <v>3137</v>
      </c>
      <c r="B278">
        <v>330</v>
      </c>
      <c r="C278">
        <v>0</v>
      </c>
      <c r="D278">
        <v>0</v>
      </c>
      <c r="E278">
        <v>0</v>
      </c>
      <c r="F278">
        <v>20</v>
      </c>
      <c r="H278" s="66">
        <f t="shared" si="20"/>
        <v>0</v>
      </c>
      <c r="I278" s="66">
        <f t="shared" si="21"/>
        <v>0</v>
      </c>
      <c r="J278" s="66">
        <f t="shared" si="22"/>
        <v>30.303030303030305</v>
      </c>
      <c r="K278" s="66">
        <f t="shared" si="23"/>
        <v>0</v>
      </c>
    </row>
    <row r="279" spans="1:11">
      <c r="A279" t="s">
        <v>3138</v>
      </c>
      <c r="B279">
        <v>0</v>
      </c>
      <c r="C279">
        <v>0</v>
      </c>
      <c r="D279">
        <v>0</v>
      </c>
      <c r="E279">
        <v>0</v>
      </c>
      <c r="F279">
        <v>10</v>
      </c>
      <c r="H279" s="66" t="e">
        <f t="shared" si="20"/>
        <v>#DIV/0!</v>
      </c>
      <c r="I279" s="66" t="e">
        <f t="shared" si="21"/>
        <v>#DIV/0!</v>
      </c>
      <c r="J279" s="66" t="e">
        <f t="shared" si="22"/>
        <v>#DIV/0!</v>
      </c>
      <c r="K279" s="66" t="e">
        <f t="shared" si="23"/>
        <v>#DIV/0!</v>
      </c>
    </row>
    <row r="280" spans="1:11">
      <c r="A280" t="s">
        <v>3139</v>
      </c>
      <c r="B280">
        <v>0</v>
      </c>
      <c r="C280">
        <v>0</v>
      </c>
      <c r="D280">
        <v>0</v>
      </c>
      <c r="E280">
        <v>0</v>
      </c>
      <c r="F280">
        <v>10</v>
      </c>
      <c r="H280" s="66" t="e">
        <f t="shared" si="20"/>
        <v>#DIV/0!</v>
      </c>
      <c r="I280" s="66" t="e">
        <f t="shared" si="21"/>
        <v>#DIV/0!</v>
      </c>
      <c r="J280" s="66" t="e">
        <f t="shared" si="22"/>
        <v>#DIV/0!</v>
      </c>
      <c r="K280" s="66" t="e">
        <f t="shared" si="23"/>
        <v>#DIV/0!</v>
      </c>
    </row>
    <row r="281" spans="1:11">
      <c r="A281" t="s">
        <v>3140</v>
      </c>
      <c r="B281">
        <v>0</v>
      </c>
      <c r="C281">
        <v>0</v>
      </c>
      <c r="D281">
        <v>0</v>
      </c>
      <c r="E281">
        <v>0</v>
      </c>
      <c r="F281">
        <v>15</v>
      </c>
      <c r="H281" s="66" t="e">
        <f t="shared" si="20"/>
        <v>#DIV/0!</v>
      </c>
      <c r="I281" s="66" t="e">
        <f t="shared" si="21"/>
        <v>#DIV/0!</v>
      </c>
      <c r="J281" s="66" t="e">
        <f t="shared" si="22"/>
        <v>#DIV/0!</v>
      </c>
      <c r="K281" s="66" t="e">
        <f t="shared" si="23"/>
        <v>#DIV/0!</v>
      </c>
    </row>
    <row r="282" spans="1:11">
      <c r="A282" t="s">
        <v>3141</v>
      </c>
      <c r="B282">
        <v>150</v>
      </c>
      <c r="C282">
        <v>0</v>
      </c>
      <c r="D282">
        <v>0</v>
      </c>
      <c r="E282">
        <v>0</v>
      </c>
      <c r="F282">
        <v>40</v>
      </c>
      <c r="H282" s="66">
        <f t="shared" si="20"/>
        <v>0</v>
      </c>
      <c r="I282" s="66">
        <f t="shared" si="21"/>
        <v>0</v>
      </c>
      <c r="J282" s="66">
        <f t="shared" si="22"/>
        <v>133.33333333333334</v>
      </c>
      <c r="K282" s="66">
        <f t="shared" si="23"/>
        <v>0</v>
      </c>
    </row>
    <row r="283" spans="1:11">
      <c r="A283" t="s">
        <v>3142</v>
      </c>
      <c r="B283">
        <v>200</v>
      </c>
      <c r="C283">
        <v>0</v>
      </c>
      <c r="D283">
        <v>0</v>
      </c>
      <c r="E283">
        <v>0</v>
      </c>
      <c r="F283">
        <v>50</v>
      </c>
      <c r="H283" s="66">
        <f t="shared" si="20"/>
        <v>0</v>
      </c>
      <c r="I283" s="66">
        <f t="shared" si="21"/>
        <v>0</v>
      </c>
      <c r="J283" s="66">
        <f t="shared" si="22"/>
        <v>125</v>
      </c>
      <c r="K283" s="66">
        <f t="shared" si="23"/>
        <v>0</v>
      </c>
    </row>
    <row r="284" spans="1:11">
      <c r="A284" t="s">
        <v>3143</v>
      </c>
      <c r="B284">
        <v>310</v>
      </c>
      <c r="C284">
        <v>0</v>
      </c>
      <c r="D284">
        <v>0</v>
      </c>
      <c r="E284">
        <v>0</v>
      </c>
      <c r="F284">
        <v>75</v>
      </c>
      <c r="H284" s="66">
        <f t="shared" si="20"/>
        <v>0</v>
      </c>
      <c r="I284" s="66">
        <f t="shared" si="21"/>
        <v>0</v>
      </c>
      <c r="J284" s="66">
        <f t="shared" si="22"/>
        <v>120.96774193548387</v>
      </c>
      <c r="K284" s="66">
        <f t="shared" si="23"/>
        <v>0</v>
      </c>
    </row>
    <row r="285" spans="1:11">
      <c r="A285" t="s">
        <v>3144</v>
      </c>
      <c r="B285">
        <v>180</v>
      </c>
      <c r="C285">
        <v>0</v>
      </c>
      <c r="D285">
        <v>0</v>
      </c>
      <c r="E285">
        <v>0</v>
      </c>
      <c r="F285">
        <v>40</v>
      </c>
      <c r="H285" s="66">
        <f t="shared" si="20"/>
        <v>0</v>
      </c>
      <c r="I285" s="66">
        <f t="shared" si="21"/>
        <v>0</v>
      </c>
      <c r="J285" s="66">
        <f t="shared" si="22"/>
        <v>111.1111111111111</v>
      </c>
      <c r="K285" s="66">
        <f t="shared" si="23"/>
        <v>0</v>
      </c>
    </row>
    <row r="286" spans="1:11">
      <c r="A286" t="s">
        <v>3145</v>
      </c>
      <c r="B286">
        <v>230</v>
      </c>
      <c r="C286">
        <v>0</v>
      </c>
      <c r="D286">
        <v>0</v>
      </c>
      <c r="E286">
        <v>0</v>
      </c>
      <c r="F286">
        <v>50</v>
      </c>
      <c r="H286" s="66">
        <f t="shared" si="20"/>
        <v>0</v>
      </c>
      <c r="I286" s="66">
        <f t="shared" si="21"/>
        <v>0</v>
      </c>
      <c r="J286" s="66">
        <f t="shared" si="22"/>
        <v>108.69565217391305</v>
      </c>
      <c r="K286" s="66">
        <f t="shared" si="23"/>
        <v>0</v>
      </c>
    </row>
    <row r="287" spans="1:11">
      <c r="A287" t="s">
        <v>3146</v>
      </c>
      <c r="B287">
        <v>350</v>
      </c>
      <c r="C287">
        <v>0</v>
      </c>
      <c r="D287">
        <v>0</v>
      </c>
      <c r="E287">
        <v>0</v>
      </c>
      <c r="F287">
        <v>80</v>
      </c>
      <c r="H287" s="66">
        <f t="shared" si="20"/>
        <v>0</v>
      </c>
      <c r="I287" s="66">
        <f t="shared" si="21"/>
        <v>0</v>
      </c>
      <c r="J287" s="66">
        <f t="shared" si="22"/>
        <v>114.28571428571428</v>
      </c>
      <c r="K287" s="66">
        <f t="shared" si="23"/>
        <v>0</v>
      </c>
    </row>
    <row r="288" spans="1:11">
      <c r="A288" t="s">
        <v>3147</v>
      </c>
      <c r="B288">
        <v>160</v>
      </c>
      <c r="C288">
        <v>0</v>
      </c>
      <c r="D288">
        <v>0</v>
      </c>
      <c r="E288">
        <v>0</v>
      </c>
      <c r="F288">
        <v>40</v>
      </c>
      <c r="H288" s="66">
        <f t="shared" si="20"/>
        <v>0</v>
      </c>
      <c r="I288" s="66">
        <f t="shared" si="21"/>
        <v>0</v>
      </c>
      <c r="J288" s="66">
        <f t="shared" si="22"/>
        <v>125</v>
      </c>
      <c r="K288" s="66">
        <f t="shared" si="23"/>
        <v>0</v>
      </c>
    </row>
    <row r="289" spans="1:11">
      <c r="A289" t="s">
        <v>3148</v>
      </c>
      <c r="B289">
        <v>210</v>
      </c>
      <c r="C289">
        <v>0</v>
      </c>
      <c r="D289">
        <v>0</v>
      </c>
      <c r="E289">
        <v>0</v>
      </c>
      <c r="F289">
        <v>50</v>
      </c>
      <c r="H289" s="66">
        <f t="shared" si="20"/>
        <v>0</v>
      </c>
      <c r="I289" s="66">
        <f t="shared" si="21"/>
        <v>0</v>
      </c>
      <c r="J289" s="66">
        <f t="shared" si="22"/>
        <v>119.04761904761904</v>
      </c>
      <c r="K289" s="66">
        <f t="shared" si="23"/>
        <v>0</v>
      </c>
    </row>
    <row r="290" spans="1:11">
      <c r="A290" t="s">
        <v>3149</v>
      </c>
      <c r="B290">
        <v>320</v>
      </c>
      <c r="C290">
        <v>0</v>
      </c>
      <c r="D290">
        <v>0</v>
      </c>
      <c r="E290">
        <v>0</v>
      </c>
      <c r="F290">
        <v>80</v>
      </c>
      <c r="H290" s="66">
        <f t="shared" si="20"/>
        <v>0</v>
      </c>
      <c r="I290" s="66">
        <f t="shared" si="21"/>
        <v>0</v>
      </c>
      <c r="J290" s="66">
        <f t="shared" si="22"/>
        <v>125</v>
      </c>
      <c r="K290" s="66">
        <f t="shared" si="23"/>
        <v>0</v>
      </c>
    </row>
    <row r="291" spans="1:11">
      <c r="A291" t="s">
        <v>3150</v>
      </c>
      <c r="B291">
        <v>0</v>
      </c>
      <c r="C291">
        <v>0</v>
      </c>
      <c r="D291">
        <v>0</v>
      </c>
      <c r="E291">
        <v>0</v>
      </c>
      <c r="F291">
        <v>40</v>
      </c>
      <c r="H291" s="66" t="e">
        <f t="shared" si="20"/>
        <v>#DIV/0!</v>
      </c>
      <c r="I291" s="66" t="e">
        <f t="shared" si="21"/>
        <v>#DIV/0!</v>
      </c>
      <c r="J291" s="66" t="e">
        <f t="shared" si="22"/>
        <v>#DIV/0!</v>
      </c>
      <c r="K291" s="66" t="e">
        <f t="shared" si="23"/>
        <v>#DIV/0!</v>
      </c>
    </row>
    <row r="292" spans="1:11">
      <c r="A292" t="s">
        <v>3151</v>
      </c>
      <c r="B292">
        <v>0</v>
      </c>
      <c r="C292">
        <v>0</v>
      </c>
      <c r="D292">
        <v>0</v>
      </c>
      <c r="E292">
        <v>0</v>
      </c>
      <c r="F292">
        <v>50</v>
      </c>
      <c r="H292" s="66" t="e">
        <f t="shared" si="20"/>
        <v>#DIV/0!</v>
      </c>
      <c r="I292" s="66" t="e">
        <f t="shared" si="21"/>
        <v>#DIV/0!</v>
      </c>
      <c r="J292" s="66" t="e">
        <f t="shared" si="22"/>
        <v>#DIV/0!</v>
      </c>
      <c r="K292" s="66" t="e">
        <f t="shared" si="23"/>
        <v>#DIV/0!</v>
      </c>
    </row>
    <row r="293" spans="1:11">
      <c r="A293" t="s">
        <v>3152</v>
      </c>
      <c r="B293">
        <v>0</v>
      </c>
      <c r="C293">
        <v>0</v>
      </c>
      <c r="D293">
        <v>0</v>
      </c>
      <c r="E293">
        <v>0</v>
      </c>
      <c r="F293">
        <v>30</v>
      </c>
      <c r="H293" s="66" t="e">
        <f t="shared" si="20"/>
        <v>#DIV/0!</v>
      </c>
      <c r="I293" s="66" t="e">
        <f t="shared" si="21"/>
        <v>#DIV/0!</v>
      </c>
      <c r="J293" s="66" t="e">
        <f t="shared" si="22"/>
        <v>#DIV/0!</v>
      </c>
      <c r="K293" s="66" t="e">
        <f t="shared" si="23"/>
        <v>#DIV/0!</v>
      </c>
    </row>
    <row r="294" spans="1:11">
      <c r="A294" t="s">
        <v>3153</v>
      </c>
      <c r="B294">
        <v>170</v>
      </c>
      <c r="C294">
        <v>0</v>
      </c>
      <c r="D294">
        <v>0</v>
      </c>
      <c r="E294">
        <v>0</v>
      </c>
      <c r="F294">
        <v>45</v>
      </c>
      <c r="H294" s="66">
        <f t="shared" si="20"/>
        <v>0</v>
      </c>
      <c r="I294" s="66">
        <f t="shared" si="21"/>
        <v>0</v>
      </c>
      <c r="J294" s="66">
        <f t="shared" si="22"/>
        <v>132.35294117647058</v>
      </c>
      <c r="K294" s="66">
        <f t="shared" si="23"/>
        <v>0</v>
      </c>
    </row>
    <row r="295" spans="1:11">
      <c r="A295" t="s">
        <v>3154</v>
      </c>
      <c r="B295">
        <v>220</v>
      </c>
      <c r="C295">
        <v>0</v>
      </c>
      <c r="D295">
        <v>0</v>
      </c>
      <c r="E295">
        <v>0</v>
      </c>
      <c r="F295">
        <v>55</v>
      </c>
      <c r="H295" s="66">
        <f t="shared" si="20"/>
        <v>0</v>
      </c>
      <c r="I295" s="66">
        <f t="shared" si="21"/>
        <v>0</v>
      </c>
      <c r="J295" s="66">
        <f t="shared" si="22"/>
        <v>125</v>
      </c>
      <c r="K295" s="66">
        <f t="shared" si="23"/>
        <v>0</v>
      </c>
    </row>
    <row r="296" spans="1:11">
      <c r="A296" t="s">
        <v>3155</v>
      </c>
      <c r="B296">
        <v>330</v>
      </c>
      <c r="C296">
        <v>0</v>
      </c>
      <c r="D296">
        <v>0</v>
      </c>
      <c r="E296">
        <v>0</v>
      </c>
      <c r="F296">
        <v>85</v>
      </c>
      <c r="H296" s="66">
        <f t="shared" si="20"/>
        <v>0</v>
      </c>
      <c r="I296" s="66">
        <f t="shared" si="21"/>
        <v>0</v>
      </c>
      <c r="J296" s="66">
        <f t="shared" si="22"/>
        <v>128.78787878787878</v>
      </c>
      <c r="K296" s="66">
        <f t="shared" si="23"/>
        <v>0</v>
      </c>
    </row>
    <row r="297" spans="1:11">
      <c r="A297" t="s">
        <v>3156</v>
      </c>
      <c r="B297">
        <v>190</v>
      </c>
      <c r="C297">
        <v>0</v>
      </c>
      <c r="D297">
        <v>0</v>
      </c>
      <c r="E297">
        <v>0</v>
      </c>
      <c r="F297">
        <v>80</v>
      </c>
      <c r="H297" s="66">
        <f t="shared" si="20"/>
        <v>0</v>
      </c>
      <c r="I297" s="66">
        <f t="shared" si="21"/>
        <v>0</v>
      </c>
      <c r="J297" s="66">
        <f t="shared" si="22"/>
        <v>210.52631578947367</v>
      </c>
      <c r="K297" s="66">
        <f t="shared" si="23"/>
        <v>0</v>
      </c>
    </row>
    <row r="298" spans="1:11">
      <c r="A298" t="s">
        <v>3157</v>
      </c>
      <c r="B298">
        <v>240</v>
      </c>
      <c r="C298">
        <v>0</v>
      </c>
      <c r="D298">
        <v>0</v>
      </c>
      <c r="E298">
        <v>0</v>
      </c>
      <c r="F298">
        <v>100</v>
      </c>
      <c r="H298" s="66">
        <f t="shared" si="20"/>
        <v>0</v>
      </c>
      <c r="I298" s="66">
        <f t="shared" si="21"/>
        <v>0</v>
      </c>
      <c r="J298" s="66">
        <f t="shared" si="22"/>
        <v>208.33333333333334</v>
      </c>
      <c r="K298" s="66">
        <f t="shared" si="23"/>
        <v>0</v>
      </c>
    </row>
    <row r="299" spans="1:11">
      <c r="A299" t="s">
        <v>3158</v>
      </c>
      <c r="B299">
        <v>360</v>
      </c>
      <c r="C299">
        <v>0</v>
      </c>
      <c r="D299">
        <v>0</v>
      </c>
      <c r="E299">
        <v>0</v>
      </c>
      <c r="F299">
        <v>150</v>
      </c>
      <c r="H299" s="66">
        <f t="shared" si="20"/>
        <v>0</v>
      </c>
      <c r="I299" s="66">
        <f t="shared" si="21"/>
        <v>0</v>
      </c>
      <c r="J299" s="66">
        <f t="shared" si="22"/>
        <v>208.33333333333334</v>
      </c>
      <c r="K299" s="66">
        <f t="shared" si="23"/>
        <v>0</v>
      </c>
    </row>
    <row r="300" spans="1:11">
      <c r="A300" t="s">
        <v>3159</v>
      </c>
      <c r="B300">
        <v>160</v>
      </c>
      <c r="C300">
        <v>0</v>
      </c>
      <c r="D300">
        <v>0</v>
      </c>
      <c r="E300">
        <v>0</v>
      </c>
      <c r="F300">
        <v>65</v>
      </c>
      <c r="H300" s="66">
        <f t="shared" si="20"/>
        <v>0</v>
      </c>
      <c r="I300" s="66">
        <f t="shared" si="21"/>
        <v>0</v>
      </c>
      <c r="J300" s="66">
        <f t="shared" si="22"/>
        <v>203.125</v>
      </c>
      <c r="K300" s="66">
        <f t="shared" si="23"/>
        <v>0</v>
      </c>
    </row>
    <row r="301" spans="1:11">
      <c r="A301" t="s">
        <v>3160</v>
      </c>
      <c r="B301">
        <v>210</v>
      </c>
      <c r="C301">
        <v>0</v>
      </c>
      <c r="D301">
        <v>0</v>
      </c>
      <c r="E301">
        <v>0</v>
      </c>
      <c r="F301">
        <v>85</v>
      </c>
      <c r="H301" s="66">
        <f t="shared" si="20"/>
        <v>0</v>
      </c>
      <c r="I301" s="66">
        <f t="shared" si="21"/>
        <v>0</v>
      </c>
      <c r="J301" s="66">
        <f t="shared" si="22"/>
        <v>202.38095238095238</v>
      </c>
      <c r="K301" s="66">
        <f t="shared" si="23"/>
        <v>0</v>
      </c>
    </row>
    <row r="302" spans="1:11">
      <c r="A302" t="s">
        <v>3161</v>
      </c>
      <c r="B302">
        <v>320</v>
      </c>
      <c r="C302">
        <v>0</v>
      </c>
      <c r="D302">
        <v>0</v>
      </c>
      <c r="E302">
        <v>0</v>
      </c>
      <c r="F302">
        <v>135</v>
      </c>
      <c r="H302" s="66">
        <f t="shared" si="20"/>
        <v>0</v>
      </c>
      <c r="I302" s="66">
        <f t="shared" si="21"/>
        <v>0</v>
      </c>
      <c r="J302" s="66">
        <f t="shared" si="22"/>
        <v>210.9375</v>
      </c>
      <c r="K302" s="66">
        <f t="shared" si="23"/>
        <v>0</v>
      </c>
    </row>
    <row r="303" spans="1:11">
      <c r="A303" t="s">
        <v>3162</v>
      </c>
      <c r="B303">
        <v>160</v>
      </c>
      <c r="C303">
        <v>0</v>
      </c>
      <c r="D303">
        <v>0</v>
      </c>
      <c r="E303">
        <v>0</v>
      </c>
      <c r="F303">
        <v>55</v>
      </c>
      <c r="H303" s="66">
        <f t="shared" si="20"/>
        <v>0</v>
      </c>
      <c r="I303" s="66">
        <f t="shared" si="21"/>
        <v>0</v>
      </c>
      <c r="J303" s="66">
        <f t="shared" si="22"/>
        <v>171.875</v>
      </c>
      <c r="K303" s="66">
        <f t="shared" si="23"/>
        <v>0</v>
      </c>
    </row>
    <row r="304" spans="1:11">
      <c r="A304" t="s">
        <v>3163</v>
      </c>
      <c r="B304">
        <v>210</v>
      </c>
      <c r="C304">
        <v>0</v>
      </c>
      <c r="D304">
        <v>0</v>
      </c>
      <c r="E304">
        <v>0</v>
      </c>
      <c r="F304">
        <v>75</v>
      </c>
      <c r="H304" s="66">
        <f t="shared" si="20"/>
        <v>0</v>
      </c>
      <c r="I304" s="66">
        <f t="shared" si="21"/>
        <v>0</v>
      </c>
      <c r="J304" s="66">
        <f t="shared" si="22"/>
        <v>178.57142857142858</v>
      </c>
      <c r="K304" s="66">
        <f t="shared" si="23"/>
        <v>0</v>
      </c>
    </row>
    <row r="305" spans="1:11">
      <c r="A305" t="s">
        <v>3164</v>
      </c>
      <c r="B305">
        <v>320</v>
      </c>
      <c r="C305">
        <v>0</v>
      </c>
      <c r="D305">
        <v>0</v>
      </c>
      <c r="E305">
        <v>0</v>
      </c>
      <c r="F305">
        <v>115</v>
      </c>
      <c r="H305" s="66">
        <f t="shared" si="20"/>
        <v>0</v>
      </c>
      <c r="I305" s="66">
        <f t="shared" si="21"/>
        <v>0</v>
      </c>
      <c r="J305" s="66">
        <f t="shared" si="22"/>
        <v>179.6875</v>
      </c>
      <c r="K305" s="66">
        <f t="shared" si="23"/>
        <v>0</v>
      </c>
    </row>
    <row r="306" spans="1:11">
      <c r="A306" t="s">
        <v>3165</v>
      </c>
      <c r="B306">
        <v>0</v>
      </c>
      <c r="C306">
        <v>0</v>
      </c>
      <c r="D306">
        <v>0</v>
      </c>
      <c r="E306">
        <v>0</v>
      </c>
      <c r="F306">
        <v>15</v>
      </c>
      <c r="H306" s="66" t="e">
        <f t="shared" si="20"/>
        <v>#DIV/0!</v>
      </c>
      <c r="I306" s="66" t="e">
        <f t="shared" si="21"/>
        <v>#DIV/0!</v>
      </c>
      <c r="J306" s="66" t="e">
        <f t="shared" si="22"/>
        <v>#DIV/0!</v>
      </c>
      <c r="K306" s="66" t="e">
        <f t="shared" si="23"/>
        <v>#DIV/0!</v>
      </c>
    </row>
    <row r="307" spans="1:11">
      <c r="A307" t="s">
        <v>3166</v>
      </c>
      <c r="B307">
        <v>0</v>
      </c>
      <c r="C307">
        <v>0</v>
      </c>
      <c r="D307">
        <v>0</v>
      </c>
      <c r="E307">
        <v>0</v>
      </c>
      <c r="F307">
        <v>5</v>
      </c>
      <c r="H307" s="66" t="e">
        <f t="shared" si="20"/>
        <v>#DIV/0!</v>
      </c>
      <c r="I307" s="66" t="e">
        <f t="shared" si="21"/>
        <v>#DIV/0!</v>
      </c>
      <c r="J307" s="66" t="e">
        <f t="shared" si="22"/>
        <v>#DIV/0!</v>
      </c>
      <c r="K307" s="66" t="e">
        <f t="shared" si="23"/>
        <v>#DIV/0!</v>
      </c>
    </row>
    <row r="308" spans="1:11" ht="15" thickBot="1">
      <c r="A308" t="s">
        <v>3167</v>
      </c>
      <c r="B308">
        <v>110</v>
      </c>
      <c r="C308">
        <v>0</v>
      </c>
      <c r="D308">
        <v>7</v>
      </c>
      <c r="E308">
        <v>3</v>
      </c>
      <c r="F308">
        <v>105</v>
      </c>
      <c r="H308" s="66">
        <f t="shared" si="20"/>
        <v>0</v>
      </c>
      <c r="I308" s="66">
        <f t="shared" si="21"/>
        <v>31.818181818181817</v>
      </c>
      <c r="J308" s="66">
        <f t="shared" si="22"/>
        <v>477.27272727272731</v>
      </c>
      <c r="K308" s="66">
        <f t="shared" si="23"/>
        <v>24.545454545454547</v>
      </c>
    </row>
    <row r="309" spans="1:11" ht="15" thickBot="1">
      <c r="A309" s="8" t="s">
        <v>3168</v>
      </c>
      <c r="H309" s="66"/>
      <c r="I309" s="66"/>
      <c r="J309" s="66"/>
      <c r="K309" s="66"/>
    </row>
    <row r="310" spans="1:11">
      <c r="A310" t="s">
        <v>3169</v>
      </c>
      <c r="B310">
        <v>450</v>
      </c>
      <c r="C310">
        <v>0</v>
      </c>
      <c r="D310">
        <v>8</v>
      </c>
      <c r="E310">
        <v>12</v>
      </c>
      <c r="F310">
        <v>150</v>
      </c>
      <c r="H310" s="66">
        <f t="shared" si="20"/>
        <v>0</v>
      </c>
      <c r="I310" s="66">
        <f t="shared" si="21"/>
        <v>8.8888888888888893</v>
      </c>
      <c r="J310" s="66">
        <f t="shared" si="22"/>
        <v>166.66666666666666</v>
      </c>
      <c r="K310" s="66">
        <f t="shared" si="23"/>
        <v>24</v>
      </c>
    </row>
    <row r="311" spans="1:11">
      <c r="A311" t="s">
        <v>3170</v>
      </c>
      <c r="B311">
        <v>570</v>
      </c>
      <c r="C311">
        <v>0</v>
      </c>
      <c r="D311">
        <v>10</v>
      </c>
      <c r="E311">
        <v>15</v>
      </c>
      <c r="F311">
        <v>200</v>
      </c>
      <c r="H311" s="66">
        <f t="shared" si="20"/>
        <v>0</v>
      </c>
      <c r="I311" s="66">
        <f t="shared" si="21"/>
        <v>8.7719298245614024</v>
      </c>
      <c r="J311" s="66">
        <f t="shared" si="22"/>
        <v>175.43859649122805</v>
      </c>
      <c r="K311" s="66">
        <f t="shared" si="23"/>
        <v>23.684210526315788</v>
      </c>
    </row>
    <row r="312" spans="1:11">
      <c r="A312" t="s">
        <v>3171</v>
      </c>
      <c r="B312">
        <v>710</v>
      </c>
      <c r="C312">
        <v>0</v>
      </c>
      <c r="D312">
        <v>13</v>
      </c>
      <c r="E312">
        <v>17</v>
      </c>
      <c r="F312">
        <v>260</v>
      </c>
      <c r="H312" s="66">
        <f t="shared" si="20"/>
        <v>0</v>
      </c>
      <c r="I312" s="66">
        <f t="shared" si="21"/>
        <v>9.1549295774647881</v>
      </c>
      <c r="J312" s="66">
        <f t="shared" si="22"/>
        <v>183.09859154929578</v>
      </c>
      <c r="K312" s="66">
        <f t="shared" si="23"/>
        <v>21.549295774647888</v>
      </c>
    </row>
    <row r="313" spans="1:11">
      <c r="A313" t="s">
        <v>3172</v>
      </c>
      <c r="B313">
        <v>520</v>
      </c>
      <c r="C313">
        <v>0</v>
      </c>
      <c r="D313">
        <v>8</v>
      </c>
      <c r="E313">
        <v>13</v>
      </c>
      <c r="F313">
        <v>190</v>
      </c>
      <c r="H313" s="66">
        <f t="shared" si="20"/>
        <v>0</v>
      </c>
      <c r="I313" s="66">
        <f t="shared" si="21"/>
        <v>7.6923076923076925</v>
      </c>
      <c r="J313" s="66">
        <f t="shared" si="22"/>
        <v>182.69230769230768</v>
      </c>
      <c r="K313" s="66">
        <f t="shared" si="23"/>
        <v>22.5</v>
      </c>
    </row>
    <row r="314" spans="1:11">
      <c r="A314" t="s">
        <v>3173</v>
      </c>
      <c r="B314">
        <v>650</v>
      </c>
      <c r="C314">
        <v>0</v>
      </c>
      <c r="D314">
        <v>10</v>
      </c>
      <c r="E314">
        <v>15</v>
      </c>
      <c r="F314">
        <v>250</v>
      </c>
      <c r="H314" s="66">
        <f t="shared" si="20"/>
        <v>0</v>
      </c>
      <c r="I314" s="66">
        <f t="shared" si="21"/>
        <v>7.6923076923076925</v>
      </c>
      <c r="J314" s="66">
        <f t="shared" si="22"/>
        <v>192.30769230769232</v>
      </c>
      <c r="K314" s="66">
        <f t="shared" si="23"/>
        <v>20.76923076923077</v>
      </c>
    </row>
    <row r="315" spans="1:11">
      <c r="A315" t="s">
        <v>3174</v>
      </c>
      <c r="B315">
        <v>690</v>
      </c>
      <c r="C315">
        <v>0</v>
      </c>
      <c r="D315">
        <v>13</v>
      </c>
      <c r="E315">
        <v>18</v>
      </c>
      <c r="F315">
        <v>330</v>
      </c>
      <c r="H315" s="66">
        <f t="shared" si="20"/>
        <v>0</v>
      </c>
      <c r="I315" s="66">
        <f t="shared" si="21"/>
        <v>9.4202898550724647</v>
      </c>
      <c r="J315" s="66">
        <f t="shared" si="22"/>
        <v>239.13043478260872</v>
      </c>
      <c r="K315" s="66">
        <f t="shared" si="23"/>
        <v>23.478260869565219</v>
      </c>
    </row>
    <row r="316" spans="1:11">
      <c r="A316" t="s">
        <v>3175</v>
      </c>
      <c r="B316">
        <v>500</v>
      </c>
      <c r="C316">
        <v>0</v>
      </c>
      <c r="D316">
        <v>8</v>
      </c>
      <c r="E316">
        <v>12</v>
      </c>
      <c r="F316">
        <v>150</v>
      </c>
      <c r="H316" s="66">
        <f t="shared" si="20"/>
        <v>0</v>
      </c>
      <c r="I316" s="66">
        <f t="shared" si="21"/>
        <v>8</v>
      </c>
      <c r="J316" s="66">
        <f t="shared" si="22"/>
        <v>150</v>
      </c>
      <c r="K316" s="66">
        <f t="shared" si="23"/>
        <v>21.6</v>
      </c>
    </row>
    <row r="317" spans="1:11">
      <c r="A317" t="s">
        <v>3176</v>
      </c>
      <c r="B317">
        <v>630</v>
      </c>
      <c r="C317">
        <v>0</v>
      </c>
      <c r="D317">
        <v>10</v>
      </c>
      <c r="E317">
        <v>14</v>
      </c>
      <c r="F317">
        <v>190</v>
      </c>
      <c r="H317" s="66">
        <f t="shared" si="20"/>
        <v>0</v>
      </c>
      <c r="I317" s="66">
        <f t="shared" si="21"/>
        <v>7.9365079365079358</v>
      </c>
      <c r="J317" s="66">
        <f t="shared" si="22"/>
        <v>150.79365079365078</v>
      </c>
      <c r="K317" s="66">
        <f t="shared" si="23"/>
        <v>20</v>
      </c>
    </row>
    <row r="318" spans="1:11">
      <c r="A318" t="s">
        <v>3040</v>
      </c>
      <c r="B318">
        <v>780</v>
      </c>
      <c r="C318">
        <v>0</v>
      </c>
      <c r="D318">
        <v>12</v>
      </c>
      <c r="E318">
        <v>16</v>
      </c>
      <c r="F318">
        <v>240</v>
      </c>
      <c r="H318" s="66">
        <f t="shared" si="20"/>
        <v>0</v>
      </c>
      <c r="I318" s="66">
        <f t="shared" si="21"/>
        <v>7.6923076923076925</v>
      </c>
      <c r="J318" s="66">
        <f t="shared" si="22"/>
        <v>153.84615384615387</v>
      </c>
      <c r="K318" s="66">
        <f t="shared" si="23"/>
        <v>18.461538461538463</v>
      </c>
    </row>
    <row r="319" spans="1:11">
      <c r="A319" t="s">
        <v>3041</v>
      </c>
      <c r="B319">
        <v>500</v>
      </c>
      <c r="C319">
        <v>0</v>
      </c>
      <c r="D319">
        <v>8</v>
      </c>
      <c r="E319">
        <v>13</v>
      </c>
      <c r="F319">
        <v>170</v>
      </c>
      <c r="H319" s="66">
        <f t="shared" si="20"/>
        <v>0</v>
      </c>
      <c r="I319" s="66">
        <f t="shared" si="21"/>
        <v>8</v>
      </c>
      <c r="J319" s="66">
        <f t="shared" si="22"/>
        <v>170</v>
      </c>
      <c r="K319" s="66">
        <f t="shared" si="23"/>
        <v>23.400000000000002</v>
      </c>
    </row>
    <row r="320" spans="1:11">
      <c r="A320" t="s">
        <v>3042</v>
      </c>
      <c r="B320">
        <v>660</v>
      </c>
      <c r="C320">
        <v>0</v>
      </c>
      <c r="D320">
        <v>11</v>
      </c>
      <c r="E320">
        <v>16</v>
      </c>
      <c r="F320">
        <v>250</v>
      </c>
      <c r="H320" s="66">
        <f t="shared" si="20"/>
        <v>0</v>
      </c>
      <c r="I320" s="66">
        <f t="shared" si="21"/>
        <v>8.3333333333333339</v>
      </c>
      <c r="J320" s="66">
        <f t="shared" si="22"/>
        <v>189.39393939393941</v>
      </c>
      <c r="K320" s="66">
        <f t="shared" si="23"/>
        <v>21.818181818181817</v>
      </c>
    </row>
    <row r="321" spans="1:11" ht="15" thickBot="1">
      <c r="A321" t="s">
        <v>3043</v>
      </c>
      <c r="B321">
        <v>820</v>
      </c>
      <c r="C321">
        <v>0</v>
      </c>
      <c r="D321">
        <v>13</v>
      </c>
      <c r="E321">
        <v>18</v>
      </c>
      <c r="F321">
        <v>310</v>
      </c>
      <c r="H321" s="66">
        <f t="shared" si="20"/>
        <v>0</v>
      </c>
      <c r="I321" s="66">
        <f t="shared" si="21"/>
        <v>7.9268292682926829</v>
      </c>
      <c r="J321" s="66">
        <f t="shared" si="22"/>
        <v>189.02439024390245</v>
      </c>
      <c r="K321" s="66">
        <f t="shared" si="23"/>
        <v>19.756097560975611</v>
      </c>
    </row>
    <row r="322" spans="1:11" ht="15" thickBot="1">
      <c r="A322" s="8" t="s">
        <v>3044</v>
      </c>
      <c r="H322" s="66"/>
      <c r="I322" s="66"/>
      <c r="J322" s="66"/>
      <c r="K322" s="66"/>
    </row>
    <row r="323" spans="1:11">
      <c r="A323" t="s">
        <v>3045</v>
      </c>
      <c r="B323">
        <v>210</v>
      </c>
      <c r="C323">
        <v>0</v>
      </c>
      <c r="D323">
        <v>0</v>
      </c>
      <c r="E323">
        <v>0</v>
      </c>
      <c r="F323">
        <v>0</v>
      </c>
      <c r="H323" s="66">
        <f t="shared" si="20"/>
        <v>0</v>
      </c>
      <c r="I323" s="66">
        <f t="shared" si="21"/>
        <v>0</v>
      </c>
      <c r="J323" s="66">
        <f t="shared" si="22"/>
        <v>0</v>
      </c>
      <c r="K323" s="66">
        <f t="shared" si="23"/>
        <v>0</v>
      </c>
    </row>
    <row r="324" spans="1:11">
      <c r="A324" t="s">
        <v>3046</v>
      </c>
      <c r="B324">
        <v>260</v>
      </c>
      <c r="C324">
        <v>0</v>
      </c>
      <c r="D324">
        <v>0</v>
      </c>
      <c r="E324">
        <v>0</v>
      </c>
      <c r="F324">
        <v>0</v>
      </c>
      <c r="H324" s="66">
        <f t="shared" si="20"/>
        <v>0</v>
      </c>
      <c r="I324" s="66">
        <f t="shared" si="21"/>
        <v>0</v>
      </c>
      <c r="J324" s="66">
        <f t="shared" si="22"/>
        <v>0</v>
      </c>
      <c r="K324" s="66">
        <f t="shared" si="23"/>
        <v>0</v>
      </c>
    </row>
    <row r="325" spans="1:11">
      <c r="A325" t="s">
        <v>3047</v>
      </c>
      <c r="B325">
        <v>350</v>
      </c>
      <c r="C325">
        <v>0</v>
      </c>
      <c r="D325">
        <v>0</v>
      </c>
      <c r="E325">
        <v>0</v>
      </c>
      <c r="F325">
        <v>0</v>
      </c>
      <c r="H325" s="66">
        <f t="shared" si="20"/>
        <v>0</v>
      </c>
      <c r="I325" s="66">
        <f t="shared" si="21"/>
        <v>0</v>
      </c>
      <c r="J325" s="66">
        <f t="shared" si="22"/>
        <v>0</v>
      </c>
      <c r="K325" s="66">
        <f t="shared" si="23"/>
        <v>0</v>
      </c>
    </row>
    <row r="326" spans="1:11">
      <c r="A326" t="s">
        <v>3048</v>
      </c>
      <c r="B326">
        <v>380</v>
      </c>
      <c r="C326">
        <v>0</v>
      </c>
      <c r="D326">
        <v>8</v>
      </c>
      <c r="E326">
        <v>6</v>
      </c>
      <c r="F326">
        <v>140</v>
      </c>
      <c r="H326" s="66">
        <f t="shared" ref="H326:H387" si="24">C326/B326*500</f>
        <v>0</v>
      </c>
      <c r="I326" s="66">
        <f t="shared" ref="I326:I387" si="25">D326/B326*500</f>
        <v>10.526315789473683</v>
      </c>
      <c r="J326" s="66">
        <f t="shared" ref="J326:J387" si="26">F326/B326*500</f>
        <v>184.21052631578945</v>
      </c>
      <c r="K326" s="66">
        <f t="shared" ref="K326:K387" si="27">(E326*9)/B326*100</f>
        <v>14.210526315789473</v>
      </c>
    </row>
    <row r="327" spans="1:11">
      <c r="A327" t="s">
        <v>3049</v>
      </c>
      <c r="B327">
        <v>470</v>
      </c>
      <c r="C327">
        <v>0</v>
      </c>
      <c r="D327">
        <v>10</v>
      </c>
      <c r="E327">
        <v>8</v>
      </c>
      <c r="F327">
        <v>170</v>
      </c>
      <c r="H327" s="66">
        <f t="shared" si="24"/>
        <v>0</v>
      </c>
      <c r="I327" s="66">
        <f t="shared" si="25"/>
        <v>10.638297872340425</v>
      </c>
      <c r="J327" s="66">
        <f t="shared" si="26"/>
        <v>180.85106382978725</v>
      </c>
      <c r="K327" s="66">
        <f t="shared" si="27"/>
        <v>15.319148936170212</v>
      </c>
    </row>
    <row r="328" spans="1:11">
      <c r="A328" t="s">
        <v>3050</v>
      </c>
      <c r="B328">
        <v>610</v>
      </c>
      <c r="C328">
        <v>0</v>
      </c>
      <c r="D328">
        <v>12</v>
      </c>
      <c r="E328">
        <v>10</v>
      </c>
      <c r="F328">
        <v>220</v>
      </c>
      <c r="H328" s="66">
        <f t="shared" si="24"/>
        <v>0</v>
      </c>
      <c r="I328" s="66">
        <f t="shared" si="25"/>
        <v>9.8360655737704921</v>
      </c>
      <c r="J328" s="66">
        <f t="shared" si="26"/>
        <v>180.32786885245903</v>
      </c>
      <c r="K328" s="66">
        <f t="shared" si="27"/>
        <v>14.754098360655737</v>
      </c>
    </row>
    <row r="329" spans="1:11">
      <c r="A329" t="s">
        <v>3051</v>
      </c>
      <c r="B329">
        <v>330</v>
      </c>
      <c r="C329">
        <v>0</v>
      </c>
      <c r="D329">
        <v>5</v>
      </c>
      <c r="E329">
        <v>4</v>
      </c>
      <c r="F329">
        <v>95</v>
      </c>
      <c r="H329" s="66">
        <f t="shared" si="24"/>
        <v>0</v>
      </c>
      <c r="I329" s="66">
        <f t="shared" si="25"/>
        <v>7.5757575757575761</v>
      </c>
      <c r="J329" s="66">
        <f t="shared" si="26"/>
        <v>143.93939393939394</v>
      </c>
      <c r="K329" s="66">
        <f t="shared" si="27"/>
        <v>10.909090909090908</v>
      </c>
    </row>
    <row r="330" spans="1:11">
      <c r="A330" t="s">
        <v>3052</v>
      </c>
      <c r="B330">
        <v>420</v>
      </c>
      <c r="C330">
        <v>0</v>
      </c>
      <c r="D330">
        <v>6</v>
      </c>
      <c r="E330">
        <v>4.5</v>
      </c>
      <c r="F330">
        <v>115</v>
      </c>
      <c r="H330" s="66">
        <f t="shared" si="24"/>
        <v>0</v>
      </c>
      <c r="I330" s="66">
        <f t="shared" si="25"/>
        <v>7.1428571428571423</v>
      </c>
      <c r="J330" s="66">
        <f t="shared" si="26"/>
        <v>136.90476190476193</v>
      </c>
      <c r="K330" s="66">
        <f t="shared" si="27"/>
        <v>9.6428571428571441</v>
      </c>
    </row>
    <row r="331" spans="1:11" ht="15" thickBot="1">
      <c r="A331" t="s">
        <v>3053</v>
      </c>
      <c r="B331">
        <v>550</v>
      </c>
      <c r="C331">
        <v>0</v>
      </c>
      <c r="D331">
        <v>7</v>
      </c>
      <c r="E331">
        <v>6</v>
      </c>
      <c r="F331">
        <v>150</v>
      </c>
      <c r="H331" s="66">
        <f t="shared" si="24"/>
        <v>0</v>
      </c>
      <c r="I331" s="66">
        <f t="shared" si="25"/>
        <v>6.3636363636363642</v>
      </c>
      <c r="J331" s="66">
        <f t="shared" si="26"/>
        <v>136.36363636363635</v>
      </c>
      <c r="K331" s="66">
        <f t="shared" si="27"/>
        <v>9.8181818181818183</v>
      </c>
    </row>
    <row r="332" spans="1:11" ht="15" thickBot="1">
      <c r="A332" s="8" t="s">
        <v>3054</v>
      </c>
      <c r="H332" s="66"/>
      <c r="I332" s="66"/>
      <c r="J332" s="66"/>
      <c r="K332" s="66"/>
    </row>
    <row r="333" spans="1:11">
      <c r="A333" t="s">
        <v>3055</v>
      </c>
      <c r="B333">
        <v>480</v>
      </c>
      <c r="C333">
        <v>1</v>
      </c>
      <c r="D333">
        <v>12</v>
      </c>
      <c r="E333">
        <v>14</v>
      </c>
      <c r="F333">
        <v>190</v>
      </c>
      <c r="H333" s="66">
        <f t="shared" si="24"/>
        <v>1.0416666666666667</v>
      </c>
      <c r="I333" s="66">
        <f t="shared" si="25"/>
        <v>12.5</v>
      </c>
      <c r="J333" s="66">
        <f t="shared" si="26"/>
        <v>197.91666666666666</v>
      </c>
      <c r="K333" s="66">
        <f t="shared" si="27"/>
        <v>26.25</v>
      </c>
    </row>
    <row r="334" spans="1:11">
      <c r="A334" t="s">
        <v>3056</v>
      </c>
      <c r="B334">
        <v>580</v>
      </c>
      <c r="C334">
        <v>1</v>
      </c>
      <c r="D334">
        <v>15</v>
      </c>
      <c r="E334">
        <v>16</v>
      </c>
      <c r="F334">
        <v>240</v>
      </c>
      <c r="H334" s="66">
        <f t="shared" si="24"/>
        <v>0.86206896551724133</v>
      </c>
      <c r="I334" s="66">
        <f t="shared" si="25"/>
        <v>12.931034482758621</v>
      </c>
      <c r="J334" s="66">
        <f t="shared" si="26"/>
        <v>206.89655172413794</v>
      </c>
      <c r="K334" s="66">
        <f t="shared" si="27"/>
        <v>24.827586206896552</v>
      </c>
    </row>
    <row r="335" spans="1:11">
      <c r="A335" t="s">
        <v>3057</v>
      </c>
      <c r="B335">
        <v>750</v>
      </c>
      <c r="C335">
        <v>2</v>
      </c>
      <c r="D335">
        <v>20</v>
      </c>
      <c r="E335">
        <v>19</v>
      </c>
      <c r="F335">
        <v>310</v>
      </c>
      <c r="H335" s="66">
        <f t="shared" si="24"/>
        <v>1.3333333333333333</v>
      </c>
      <c r="I335" s="66">
        <f t="shared" si="25"/>
        <v>13.333333333333334</v>
      </c>
      <c r="J335" s="66">
        <f t="shared" si="26"/>
        <v>206.66666666666666</v>
      </c>
      <c r="K335" s="66">
        <f t="shared" si="27"/>
        <v>22.8</v>
      </c>
    </row>
    <row r="336" spans="1:11">
      <c r="A336" t="s">
        <v>3058</v>
      </c>
      <c r="B336">
        <v>560</v>
      </c>
      <c r="C336">
        <v>0</v>
      </c>
      <c r="D336">
        <v>13</v>
      </c>
      <c r="E336">
        <v>15</v>
      </c>
      <c r="F336">
        <v>250</v>
      </c>
      <c r="H336" s="66">
        <f t="shared" si="24"/>
        <v>0</v>
      </c>
      <c r="I336" s="66">
        <f t="shared" si="25"/>
        <v>11.607142857142858</v>
      </c>
      <c r="J336" s="66">
        <f t="shared" si="26"/>
        <v>223.21428571428572</v>
      </c>
      <c r="K336" s="66">
        <f t="shared" si="27"/>
        <v>24.107142857142858</v>
      </c>
    </row>
    <row r="337" spans="1:11">
      <c r="A337" t="s">
        <v>3059</v>
      </c>
      <c r="B337">
        <v>740</v>
      </c>
      <c r="C337">
        <v>0</v>
      </c>
      <c r="D337">
        <v>16</v>
      </c>
      <c r="E337">
        <v>17</v>
      </c>
      <c r="F337">
        <v>350</v>
      </c>
      <c r="H337" s="66">
        <f t="shared" si="24"/>
        <v>0</v>
      </c>
      <c r="I337" s="66">
        <f t="shared" si="25"/>
        <v>10.810810810810811</v>
      </c>
      <c r="J337" s="66">
        <f t="shared" si="26"/>
        <v>236.48648648648648</v>
      </c>
      <c r="K337" s="66">
        <f t="shared" si="27"/>
        <v>20.675675675675677</v>
      </c>
    </row>
    <row r="338" spans="1:11">
      <c r="A338" t="s">
        <v>3060</v>
      </c>
      <c r="B338">
        <v>960</v>
      </c>
      <c r="C338">
        <v>0</v>
      </c>
      <c r="D338">
        <v>21</v>
      </c>
      <c r="E338">
        <v>21</v>
      </c>
      <c r="F338">
        <v>470</v>
      </c>
      <c r="H338" s="66">
        <f t="shared" si="24"/>
        <v>0</v>
      </c>
      <c r="I338" s="66">
        <f t="shared" si="25"/>
        <v>10.9375</v>
      </c>
      <c r="J338" s="66">
        <f t="shared" si="26"/>
        <v>244.79166666666666</v>
      </c>
      <c r="K338" s="66">
        <f t="shared" si="27"/>
        <v>19.6875</v>
      </c>
    </row>
    <row r="339" spans="1:11">
      <c r="A339" t="s">
        <v>3061</v>
      </c>
      <c r="B339">
        <v>500</v>
      </c>
      <c r="C339">
        <v>0</v>
      </c>
      <c r="D339">
        <v>12</v>
      </c>
      <c r="E339">
        <v>14</v>
      </c>
      <c r="F339">
        <v>200</v>
      </c>
      <c r="H339" s="66">
        <f t="shared" si="24"/>
        <v>0</v>
      </c>
      <c r="I339" s="66">
        <f t="shared" si="25"/>
        <v>12</v>
      </c>
      <c r="J339" s="66">
        <f t="shared" si="26"/>
        <v>200</v>
      </c>
      <c r="K339" s="66">
        <f t="shared" si="27"/>
        <v>25.2</v>
      </c>
    </row>
    <row r="340" spans="1:11">
      <c r="A340" t="s">
        <v>3062</v>
      </c>
      <c r="B340">
        <v>630</v>
      </c>
      <c r="C340">
        <v>0</v>
      </c>
      <c r="D340">
        <v>15</v>
      </c>
      <c r="E340">
        <v>16</v>
      </c>
      <c r="F340">
        <v>260</v>
      </c>
      <c r="H340" s="66">
        <f t="shared" si="24"/>
        <v>0</v>
      </c>
      <c r="I340" s="66">
        <f t="shared" si="25"/>
        <v>11.904761904761903</v>
      </c>
      <c r="J340" s="66">
        <f t="shared" si="26"/>
        <v>206.34920634920633</v>
      </c>
      <c r="K340" s="66">
        <f t="shared" si="27"/>
        <v>22.857142857142858</v>
      </c>
    </row>
    <row r="341" spans="1:11">
      <c r="A341" t="s">
        <v>3063</v>
      </c>
      <c r="B341">
        <v>830</v>
      </c>
      <c r="C341">
        <v>1</v>
      </c>
      <c r="D341">
        <v>20</v>
      </c>
      <c r="E341">
        <v>20</v>
      </c>
      <c r="F341">
        <v>350</v>
      </c>
      <c r="H341" s="66">
        <f t="shared" si="24"/>
        <v>0.60240963855421692</v>
      </c>
      <c r="I341" s="66">
        <f t="shared" si="25"/>
        <v>12.048192771084338</v>
      </c>
      <c r="J341" s="66">
        <f t="shared" si="26"/>
        <v>210.84337349397592</v>
      </c>
      <c r="K341" s="66">
        <f t="shared" si="27"/>
        <v>21.686746987951807</v>
      </c>
    </row>
    <row r="342" spans="1:11">
      <c r="A342" t="s">
        <v>3064</v>
      </c>
      <c r="B342">
        <v>540</v>
      </c>
      <c r="C342">
        <v>1</v>
      </c>
      <c r="D342">
        <v>12</v>
      </c>
      <c r="E342">
        <v>14</v>
      </c>
      <c r="F342">
        <v>220</v>
      </c>
      <c r="H342" s="66">
        <f t="shared" si="24"/>
        <v>0.92592592592592593</v>
      </c>
      <c r="I342" s="66">
        <f t="shared" si="25"/>
        <v>11.111111111111111</v>
      </c>
      <c r="J342" s="66">
        <f t="shared" si="26"/>
        <v>203.7037037037037</v>
      </c>
      <c r="K342" s="66">
        <f t="shared" si="27"/>
        <v>23.333333333333332</v>
      </c>
    </row>
    <row r="343" spans="1:11">
      <c r="A343" t="s">
        <v>3065</v>
      </c>
      <c r="B343">
        <v>700</v>
      </c>
      <c r="C343">
        <v>1</v>
      </c>
      <c r="D343">
        <v>16</v>
      </c>
      <c r="E343">
        <v>16</v>
      </c>
      <c r="F343">
        <v>290</v>
      </c>
      <c r="H343" s="66">
        <f t="shared" si="24"/>
        <v>0.7142857142857143</v>
      </c>
      <c r="I343" s="66">
        <f t="shared" si="25"/>
        <v>11.428571428571429</v>
      </c>
      <c r="J343" s="66">
        <f t="shared" si="26"/>
        <v>207.14285714285717</v>
      </c>
      <c r="K343" s="66">
        <f t="shared" si="27"/>
        <v>20.571428571428569</v>
      </c>
    </row>
    <row r="344" spans="1:11">
      <c r="A344" t="s">
        <v>3066</v>
      </c>
      <c r="B344">
        <v>900</v>
      </c>
      <c r="C344">
        <v>2</v>
      </c>
      <c r="D344">
        <v>20</v>
      </c>
      <c r="E344">
        <v>19</v>
      </c>
      <c r="F344">
        <v>380</v>
      </c>
      <c r="H344" s="66">
        <f t="shared" si="24"/>
        <v>1.1111111111111112</v>
      </c>
      <c r="I344" s="66">
        <f t="shared" si="25"/>
        <v>11.111111111111111</v>
      </c>
      <c r="J344" s="66">
        <f t="shared" si="26"/>
        <v>211.11111111111111</v>
      </c>
      <c r="K344" s="66">
        <f t="shared" si="27"/>
        <v>19</v>
      </c>
    </row>
    <row r="345" spans="1:11">
      <c r="A345" t="s">
        <v>3067</v>
      </c>
      <c r="B345">
        <v>560</v>
      </c>
      <c r="C345">
        <v>1</v>
      </c>
      <c r="D345">
        <v>13</v>
      </c>
      <c r="E345">
        <v>17</v>
      </c>
      <c r="F345">
        <v>240</v>
      </c>
      <c r="H345" s="66">
        <f t="shared" si="24"/>
        <v>0.89285714285714279</v>
      </c>
      <c r="I345" s="66">
        <f t="shared" si="25"/>
        <v>11.607142857142858</v>
      </c>
      <c r="J345" s="66">
        <f t="shared" si="26"/>
        <v>214.28571428571428</v>
      </c>
      <c r="K345" s="66">
        <f t="shared" si="27"/>
        <v>27.321428571428569</v>
      </c>
    </row>
    <row r="346" spans="1:11">
      <c r="A346" t="s">
        <v>3068</v>
      </c>
      <c r="B346">
        <v>750</v>
      </c>
      <c r="C346">
        <v>1</v>
      </c>
      <c r="D346">
        <v>17</v>
      </c>
      <c r="E346">
        <v>23</v>
      </c>
      <c r="F346">
        <v>330</v>
      </c>
      <c r="H346" s="66">
        <f t="shared" si="24"/>
        <v>0.66666666666666663</v>
      </c>
      <c r="I346" s="66">
        <f t="shared" si="25"/>
        <v>11.333333333333334</v>
      </c>
      <c r="J346" s="66">
        <f t="shared" si="26"/>
        <v>220</v>
      </c>
      <c r="K346" s="66">
        <f t="shared" si="27"/>
        <v>27.6</v>
      </c>
    </row>
    <row r="347" spans="1:11">
      <c r="A347" t="s">
        <v>3069</v>
      </c>
      <c r="B347">
        <v>970</v>
      </c>
      <c r="C347">
        <v>1</v>
      </c>
      <c r="D347">
        <v>22</v>
      </c>
      <c r="E347">
        <v>29</v>
      </c>
      <c r="F347">
        <v>450</v>
      </c>
      <c r="H347" s="66">
        <f t="shared" si="24"/>
        <v>0.51546391752577325</v>
      </c>
      <c r="I347" s="66">
        <f t="shared" si="25"/>
        <v>11.340206185567009</v>
      </c>
      <c r="J347" s="66">
        <f t="shared" si="26"/>
        <v>231.95876288659795</v>
      </c>
      <c r="K347" s="66">
        <f t="shared" si="27"/>
        <v>26.907216494845361</v>
      </c>
    </row>
    <row r="348" spans="1:11">
      <c r="A348" t="s">
        <v>3070</v>
      </c>
      <c r="B348">
        <v>640</v>
      </c>
      <c r="C348">
        <v>1</v>
      </c>
      <c r="D348">
        <v>15</v>
      </c>
      <c r="E348">
        <v>16</v>
      </c>
      <c r="F348">
        <v>370</v>
      </c>
      <c r="H348" s="66">
        <f t="shared" si="24"/>
        <v>0.78125</v>
      </c>
      <c r="I348" s="66">
        <f t="shared" si="25"/>
        <v>11.71875</v>
      </c>
      <c r="J348" s="66">
        <f t="shared" si="26"/>
        <v>289.0625</v>
      </c>
      <c r="K348" s="66">
        <f t="shared" si="27"/>
        <v>22.5</v>
      </c>
    </row>
    <row r="349" spans="1:11">
      <c r="A349" t="s">
        <v>3071</v>
      </c>
      <c r="B349">
        <v>920</v>
      </c>
      <c r="C349">
        <v>3</v>
      </c>
      <c r="D349">
        <v>21</v>
      </c>
      <c r="E349">
        <v>21</v>
      </c>
      <c r="F349">
        <v>590</v>
      </c>
      <c r="H349" s="66">
        <f t="shared" si="24"/>
        <v>1.6304347826086956</v>
      </c>
      <c r="I349" s="66">
        <f t="shared" si="25"/>
        <v>11.413043478260869</v>
      </c>
      <c r="J349" s="66">
        <f t="shared" si="26"/>
        <v>320.65217391304344</v>
      </c>
      <c r="K349" s="66">
        <f t="shared" si="27"/>
        <v>20.543478260869566</v>
      </c>
    </row>
    <row r="350" spans="1:11">
      <c r="A350" t="s">
        <v>3072</v>
      </c>
      <c r="B350">
        <v>1230</v>
      </c>
      <c r="C350">
        <v>4</v>
      </c>
      <c r="D350">
        <v>29</v>
      </c>
      <c r="E350">
        <v>26</v>
      </c>
      <c r="F350">
        <v>830</v>
      </c>
      <c r="H350" s="66">
        <f t="shared" si="24"/>
        <v>1.6260162601626016</v>
      </c>
      <c r="I350" s="66">
        <f t="shared" si="25"/>
        <v>11.788617886178862</v>
      </c>
      <c r="J350" s="66">
        <f t="shared" si="26"/>
        <v>337.39837398373982</v>
      </c>
      <c r="K350" s="66">
        <f t="shared" si="27"/>
        <v>19.024390243902438</v>
      </c>
    </row>
    <row r="351" spans="1:11">
      <c r="A351" t="s">
        <v>3073</v>
      </c>
      <c r="B351">
        <v>490</v>
      </c>
      <c r="C351">
        <v>0</v>
      </c>
      <c r="D351">
        <v>12</v>
      </c>
      <c r="E351">
        <v>14</v>
      </c>
      <c r="F351">
        <v>200</v>
      </c>
      <c r="H351" s="66">
        <f t="shared" si="24"/>
        <v>0</v>
      </c>
      <c r="I351" s="66">
        <f t="shared" si="25"/>
        <v>12.244897959183673</v>
      </c>
      <c r="J351" s="66">
        <f t="shared" si="26"/>
        <v>204.08163265306123</v>
      </c>
      <c r="K351" s="66">
        <f t="shared" si="27"/>
        <v>25.714285714285712</v>
      </c>
    </row>
    <row r="352" spans="1:11">
      <c r="A352" t="s">
        <v>3074</v>
      </c>
      <c r="B352">
        <v>610</v>
      </c>
      <c r="C352">
        <v>0</v>
      </c>
      <c r="D352">
        <v>15</v>
      </c>
      <c r="E352">
        <v>16</v>
      </c>
      <c r="F352">
        <v>260</v>
      </c>
      <c r="H352" s="66">
        <f t="shared" si="24"/>
        <v>0</v>
      </c>
      <c r="I352" s="66">
        <f t="shared" si="25"/>
        <v>12.295081967213115</v>
      </c>
      <c r="J352" s="66">
        <f t="shared" si="26"/>
        <v>213.11475409836063</v>
      </c>
      <c r="K352" s="66">
        <f t="shared" si="27"/>
        <v>23.606557377049182</v>
      </c>
    </row>
    <row r="353" spans="1:11">
      <c r="A353" t="s">
        <v>3075</v>
      </c>
      <c r="B353">
        <v>770</v>
      </c>
      <c r="C353">
        <v>1</v>
      </c>
      <c r="D353">
        <v>20</v>
      </c>
      <c r="E353">
        <v>19</v>
      </c>
      <c r="F353">
        <v>330</v>
      </c>
      <c r="H353" s="66">
        <f t="shared" si="24"/>
        <v>0.64935064935064934</v>
      </c>
      <c r="I353" s="66">
        <f t="shared" si="25"/>
        <v>12.987012987012989</v>
      </c>
      <c r="J353" s="66">
        <f t="shared" si="26"/>
        <v>214.28571428571428</v>
      </c>
      <c r="K353" s="66">
        <f t="shared" si="27"/>
        <v>22.207792207792206</v>
      </c>
    </row>
    <row r="354" spans="1:11">
      <c r="A354" t="s">
        <v>3076</v>
      </c>
      <c r="B354">
        <v>520</v>
      </c>
      <c r="C354">
        <v>0</v>
      </c>
      <c r="D354">
        <v>12</v>
      </c>
      <c r="E354">
        <v>14</v>
      </c>
      <c r="F354">
        <v>200</v>
      </c>
      <c r="H354" s="66">
        <f t="shared" si="24"/>
        <v>0</v>
      </c>
      <c r="I354" s="66">
        <f t="shared" si="25"/>
        <v>11.538461538461538</v>
      </c>
      <c r="J354" s="66">
        <f t="shared" si="26"/>
        <v>192.30769230769232</v>
      </c>
      <c r="K354" s="66">
        <f t="shared" si="27"/>
        <v>24.23076923076923</v>
      </c>
    </row>
    <row r="355" spans="1:11">
      <c r="A355" t="s">
        <v>3077</v>
      </c>
      <c r="B355">
        <v>650</v>
      </c>
      <c r="C355">
        <v>0</v>
      </c>
      <c r="D355">
        <v>15</v>
      </c>
      <c r="E355">
        <v>16</v>
      </c>
      <c r="F355">
        <v>250</v>
      </c>
      <c r="H355" s="66">
        <f t="shared" si="24"/>
        <v>0</v>
      </c>
      <c r="I355" s="66">
        <f t="shared" si="25"/>
        <v>11.538461538461538</v>
      </c>
      <c r="J355" s="66">
        <f t="shared" si="26"/>
        <v>192.30769230769232</v>
      </c>
      <c r="K355" s="66">
        <f t="shared" si="27"/>
        <v>22.153846153846153</v>
      </c>
    </row>
    <row r="356" spans="1:11">
      <c r="A356" t="s">
        <v>3078</v>
      </c>
      <c r="B356">
        <v>840</v>
      </c>
      <c r="C356">
        <v>0</v>
      </c>
      <c r="D356">
        <v>21</v>
      </c>
      <c r="E356">
        <v>20</v>
      </c>
      <c r="F356">
        <v>340</v>
      </c>
      <c r="H356" s="66">
        <f t="shared" si="24"/>
        <v>0</v>
      </c>
      <c r="I356" s="66">
        <f t="shared" si="25"/>
        <v>12.5</v>
      </c>
      <c r="J356" s="66">
        <f t="shared" si="26"/>
        <v>202.38095238095238</v>
      </c>
      <c r="K356" s="66">
        <f t="shared" si="27"/>
        <v>21.428571428571427</v>
      </c>
    </row>
    <row r="357" spans="1:11">
      <c r="A357" t="s">
        <v>3079</v>
      </c>
      <c r="B357">
        <v>540</v>
      </c>
      <c r="C357">
        <v>1</v>
      </c>
      <c r="D357">
        <v>13</v>
      </c>
      <c r="E357">
        <v>14</v>
      </c>
      <c r="F357">
        <v>230</v>
      </c>
      <c r="H357" s="66">
        <f t="shared" si="24"/>
        <v>0.92592592592592593</v>
      </c>
      <c r="I357" s="66">
        <f t="shared" si="25"/>
        <v>12.037037037037036</v>
      </c>
      <c r="J357" s="66">
        <f t="shared" si="26"/>
        <v>212.96296296296296</v>
      </c>
      <c r="K357" s="66">
        <f t="shared" si="27"/>
        <v>23.333333333333332</v>
      </c>
    </row>
    <row r="358" spans="1:11">
      <c r="A358" t="s">
        <v>3080</v>
      </c>
      <c r="B358">
        <v>670</v>
      </c>
      <c r="C358">
        <v>1</v>
      </c>
      <c r="D358">
        <v>17</v>
      </c>
      <c r="E358">
        <v>16</v>
      </c>
      <c r="F358">
        <v>300</v>
      </c>
      <c r="H358" s="66">
        <f t="shared" si="24"/>
        <v>0.74626865671641796</v>
      </c>
      <c r="I358" s="66">
        <f t="shared" si="25"/>
        <v>12.686567164179104</v>
      </c>
      <c r="J358" s="66">
        <f t="shared" si="26"/>
        <v>223.88059701492537</v>
      </c>
      <c r="K358" s="66">
        <f t="shared" si="27"/>
        <v>21.492537313432834</v>
      </c>
    </row>
    <row r="359" spans="1:11">
      <c r="A359" t="s">
        <v>3081</v>
      </c>
      <c r="B359">
        <v>860</v>
      </c>
      <c r="C359">
        <v>2</v>
      </c>
      <c r="D359">
        <v>22</v>
      </c>
      <c r="E359">
        <v>20</v>
      </c>
      <c r="F359">
        <v>390</v>
      </c>
      <c r="H359" s="66">
        <f t="shared" si="24"/>
        <v>1.1627906976744187</v>
      </c>
      <c r="I359" s="66">
        <f t="shared" si="25"/>
        <v>12.790697674418604</v>
      </c>
      <c r="J359" s="66">
        <f t="shared" si="26"/>
        <v>226.7441860465116</v>
      </c>
      <c r="K359" s="66">
        <f t="shared" si="27"/>
        <v>20.930232558139537</v>
      </c>
    </row>
    <row r="360" spans="1:11">
      <c r="A360" t="s">
        <v>3082</v>
      </c>
      <c r="B360">
        <v>610</v>
      </c>
      <c r="C360">
        <v>0</v>
      </c>
      <c r="D360">
        <v>14</v>
      </c>
      <c r="E360">
        <v>15</v>
      </c>
      <c r="F360">
        <v>290</v>
      </c>
      <c r="H360" s="66">
        <f t="shared" si="24"/>
        <v>0</v>
      </c>
      <c r="I360" s="66">
        <f t="shared" si="25"/>
        <v>11.475409836065573</v>
      </c>
      <c r="J360" s="66">
        <f t="shared" si="26"/>
        <v>237.70491803278688</v>
      </c>
      <c r="K360" s="66">
        <f t="shared" si="27"/>
        <v>22.131147540983605</v>
      </c>
    </row>
    <row r="361" spans="1:11">
      <c r="A361" t="s">
        <v>3083</v>
      </c>
      <c r="B361">
        <v>830</v>
      </c>
      <c r="C361">
        <v>0</v>
      </c>
      <c r="D361">
        <v>18</v>
      </c>
      <c r="E361">
        <v>18</v>
      </c>
      <c r="F361">
        <v>410</v>
      </c>
      <c r="H361" s="66">
        <f t="shared" si="24"/>
        <v>0</v>
      </c>
      <c r="I361" s="66">
        <f t="shared" si="25"/>
        <v>10.843373493975903</v>
      </c>
      <c r="J361" s="66">
        <f t="shared" si="26"/>
        <v>246.98795180722891</v>
      </c>
      <c r="K361" s="66">
        <f t="shared" si="27"/>
        <v>19.518072289156628</v>
      </c>
    </row>
    <row r="362" spans="1:11">
      <c r="A362" t="s">
        <v>3084</v>
      </c>
      <c r="B362">
        <v>1080</v>
      </c>
      <c r="C362">
        <v>0</v>
      </c>
      <c r="D362">
        <v>23</v>
      </c>
      <c r="E362">
        <v>22</v>
      </c>
      <c r="F362">
        <v>550</v>
      </c>
      <c r="H362" s="66">
        <f t="shared" si="24"/>
        <v>0</v>
      </c>
      <c r="I362" s="66">
        <f t="shared" si="25"/>
        <v>10.648148148148147</v>
      </c>
      <c r="J362" s="66">
        <f t="shared" si="26"/>
        <v>254.62962962962965</v>
      </c>
      <c r="K362" s="66">
        <f t="shared" si="27"/>
        <v>18.333333333333332</v>
      </c>
    </row>
    <row r="363" spans="1:11">
      <c r="A363" t="s">
        <v>3085</v>
      </c>
      <c r="B363">
        <v>560</v>
      </c>
      <c r="C363">
        <v>0</v>
      </c>
      <c r="D363">
        <v>13</v>
      </c>
      <c r="E363">
        <v>14</v>
      </c>
      <c r="F363">
        <v>240</v>
      </c>
      <c r="H363" s="66">
        <f t="shared" si="24"/>
        <v>0</v>
      </c>
      <c r="I363" s="66">
        <f t="shared" si="25"/>
        <v>11.607142857142858</v>
      </c>
      <c r="J363" s="66">
        <f t="shared" si="26"/>
        <v>214.28571428571428</v>
      </c>
      <c r="K363" s="66">
        <f t="shared" si="27"/>
        <v>22.5</v>
      </c>
    </row>
    <row r="364" spans="1:11">
      <c r="A364" t="s">
        <v>3086</v>
      </c>
      <c r="B364">
        <v>710</v>
      </c>
      <c r="C364">
        <v>0</v>
      </c>
      <c r="D364">
        <v>17</v>
      </c>
      <c r="E364">
        <v>16</v>
      </c>
      <c r="F364">
        <v>310</v>
      </c>
      <c r="H364" s="66">
        <f t="shared" si="24"/>
        <v>0</v>
      </c>
      <c r="I364" s="66">
        <f t="shared" si="25"/>
        <v>11.971830985915492</v>
      </c>
      <c r="J364" s="66">
        <f t="shared" si="26"/>
        <v>218.30985915492957</v>
      </c>
      <c r="K364" s="66">
        <f t="shared" si="27"/>
        <v>20.281690140845072</v>
      </c>
    </row>
    <row r="365" spans="1:11">
      <c r="A365" t="s">
        <v>3087</v>
      </c>
      <c r="B365">
        <v>910</v>
      </c>
      <c r="C365">
        <v>1</v>
      </c>
      <c r="D365">
        <v>22</v>
      </c>
      <c r="E365">
        <v>19</v>
      </c>
      <c r="F365">
        <v>410</v>
      </c>
      <c r="H365" s="66">
        <f t="shared" si="24"/>
        <v>0.5494505494505495</v>
      </c>
      <c r="I365" s="66">
        <f t="shared" si="25"/>
        <v>12.087912087912088</v>
      </c>
      <c r="J365" s="66">
        <f t="shared" si="26"/>
        <v>225.27472527472528</v>
      </c>
      <c r="K365" s="66">
        <f t="shared" si="27"/>
        <v>18.791208791208792</v>
      </c>
    </row>
    <row r="366" spans="1:11">
      <c r="A366" t="s">
        <v>3088</v>
      </c>
      <c r="B366">
        <v>590</v>
      </c>
      <c r="C366">
        <v>1</v>
      </c>
      <c r="D366">
        <v>14</v>
      </c>
      <c r="E366">
        <v>14</v>
      </c>
      <c r="F366">
        <v>260</v>
      </c>
      <c r="H366" s="66">
        <f t="shared" si="24"/>
        <v>0.84745762711864403</v>
      </c>
      <c r="I366" s="66">
        <f t="shared" si="25"/>
        <v>11.864406779661017</v>
      </c>
      <c r="J366" s="66">
        <f t="shared" si="26"/>
        <v>220.33898305084745</v>
      </c>
      <c r="K366" s="66">
        <f t="shared" si="27"/>
        <v>21.35593220338983</v>
      </c>
    </row>
    <row r="367" spans="1:11">
      <c r="A367" t="s">
        <v>3089</v>
      </c>
      <c r="B367">
        <v>790</v>
      </c>
      <c r="C367">
        <v>1</v>
      </c>
      <c r="D367">
        <v>17</v>
      </c>
      <c r="E367">
        <v>17</v>
      </c>
      <c r="F367">
        <v>350</v>
      </c>
      <c r="H367" s="66">
        <f t="shared" si="24"/>
        <v>0.63291139240506333</v>
      </c>
      <c r="I367" s="66">
        <f t="shared" si="25"/>
        <v>10.759493670886076</v>
      </c>
      <c r="J367" s="66">
        <f t="shared" si="26"/>
        <v>221.51898734177215</v>
      </c>
      <c r="K367" s="66">
        <f t="shared" si="27"/>
        <v>19.367088607594937</v>
      </c>
    </row>
    <row r="368" spans="1:11">
      <c r="A368" t="s">
        <v>3090</v>
      </c>
      <c r="B368">
        <v>1020</v>
      </c>
      <c r="C368">
        <v>2</v>
      </c>
      <c r="D368">
        <v>23</v>
      </c>
      <c r="E368">
        <v>20</v>
      </c>
      <c r="F368">
        <v>460</v>
      </c>
      <c r="H368" s="66">
        <f t="shared" si="24"/>
        <v>0.98039215686274506</v>
      </c>
      <c r="I368" s="66">
        <f t="shared" si="25"/>
        <v>11.274509803921568</v>
      </c>
      <c r="J368" s="66">
        <f t="shared" si="26"/>
        <v>225.49019607843138</v>
      </c>
      <c r="K368" s="66">
        <f t="shared" si="27"/>
        <v>17.647058823529413</v>
      </c>
    </row>
    <row r="369" spans="1:11">
      <c r="A369" t="s">
        <v>3091</v>
      </c>
      <c r="B369">
        <v>620</v>
      </c>
      <c r="C369">
        <v>1</v>
      </c>
      <c r="D369">
        <v>14</v>
      </c>
      <c r="E369">
        <v>18</v>
      </c>
      <c r="F369">
        <v>280</v>
      </c>
      <c r="H369" s="66">
        <f t="shared" si="24"/>
        <v>0.80645161290322576</v>
      </c>
      <c r="I369" s="66">
        <f t="shared" si="25"/>
        <v>11.29032258064516</v>
      </c>
      <c r="J369" s="66">
        <f t="shared" si="26"/>
        <v>225.80645161290323</v>
      </c>
      <c r="K369" s="66">
        <f t="shared" si="27"/>
        <v>26.129032258064516</v>
      </c>
    </row>
    <row r="370" spans="1:11">
      <c r="A370" t="s">
        <v>3092</v>
      </c>
      <c r="B370">
        <v>840</v>
      </c>
      <c r="C370">
        <v>1</v>
      </c>
      <c r="D370">
        <v>18</v>
      </c>
      <c r="E370">
        <v>23</v>
      </c>
      <c r="F370">
        <v>390</v>
      </c>
      <c r="H370" s="66">
        <f t="shared" si="24"/>
        <v>0.59523809523809534</v>
      </c>
      <c r="I370" s="66">
        <f t="shared" si="25"/>
        <v>10.714285714285714</v>
      </c>
      <c r="J370" s="66">
        <f t="shared" si="26"/>
        <v>232.14285714285714</v>
      </c>
      <c r="K370" s="66">
        <f t="shared" si="27"/>
        <v>24.642857142857146</v>
      </c>
    </row>
    <row r="371" spans="1:11">
      <c r="A371" t="s">
        <v>3093</v>
      </c>
      <c r="B371">
        <v>1090</v>
      </c>
      <c r="C371">
        <v>1</v>
      </c>
      <c r="D371">
        <v>24</v>
      </c>
      <c r="E371">
        <v>30</v>
      </c>
      <c r="F371">
        <v>520</v>
      </c>
      <c r="H371" s="66">
        <f t="shared" si="24"/>
        <v>0.45871559633027525</v>
      </c>
      <c r="I371" s="66">
        <f t="shared" si="25"/>
        <v>11.009174311926607</v>
      </c>
      <c r="J371" s="66">
        <f t="shared" si="26"/>
        <v>238.53211009174314</v>
      </c>
      <c r="K371" s="66">
        <f t="shared" si="27"/>
        <v>24.770642201834864</v>
      </c>
    </row>
    <row r="372" spans="1:11">
      <c r="A372" t="s">
        <v>3094</v>
      </c>
      <c r="B372">
        <v>700</v>
      </c>
      <c r="C372">
        <v>1</v>
      </c>
      <c r="D372">
        <v>16</v>
      </c>
      <c r="E372">
        <v>16</v>
      </c>
      <c r="F372">
        <v>410</v>
      </c>
      <c r="H372" s="66">
        <f t="shared" si="24"/>
        <v>0.7142857142857143</v>
      </c>
      <c r="I372" s="66">
        <f t="shared" si="25"/>
        <v>11.428571428571429</v>
      </c>
      <c r="J372" s="66">
        <f t="shared" si="26"/>
        <v>292.85714285714289</v>
      </c>
      <c r="K372" s="66">
        <f t="shared" si="27"/>
        <v>20.571428571428569</v>
      </c>
    </row>
    <row r="373" spans="1:11">
      <c r="A373" t="s">
        <v>3095</v>
      </c>
      <c r="B373">
        <v>1010</v>
      </c>
      <c r="C373">
        <v>3</v>
      </c>
      <c r="D373">
        <v>23</v>
      </c>
      <c r="E373">
        <v>21</v>
      </c>
      <c r="F373">
        <v>650</v>
      </c>
      <c r="H373" s="66">
        <f t="shared" si="24"/>
        <v>1.4851485148514851</v>
      </c>
      <c r="I373" s="66">
        <f t="shared" si="25"/>
        <v>11.386138613861386</v>
      </c>
      <c r="J373" s="66">
        <f t="shared" si="26"/>
        <v>321.78217821782181</v>
      </c>
      <c r="K373" s="66">
        <f t="shared" si="27"/>
        <v>18.712871287128714</v>
      </c>
    </row>
    <row r="374" spans="1:11">
      <c r="A374" t="s">
        <v>3096</v>
      </c>
      <c r="B374">
        <v>1350</v>
      </c>
      <c r="C374">
        <v>4</v>
      </c>
      <c r="D374">
        <v>31</v>
      </c>
      <c r="E374">
        <v>26</v>
      </c>
      <c r="F374">
        <v>910</v>
      </c>
      <c r="H374" s="66">
        <f t="shared" si="24"/>
        <v>1.4814814814814814</v>
      </c>
      <c r="I374" s="66">
        <f t="shared" si="25"/>
        <v>11.481481481481481</v>
      </c>
      <c r="J374" s="66">
        <f t="shared" si="26"/>
        <v>337.03703703703701</v>
      </c>
      <c r="K374" s="66">
        <f t="shared" si="27"/>
        <v>17.333333333333336</v>
      </c>
    </row>
    <row r="375" spans="1:11">
      <c r="A375" t="s">
        <v>3097</v>
      </c>
      <c r="B375">
        <v>550</v>
      </c>
      <c r="C375">
        <v>0</v>
      </c>
      <c r="D375">
        <v>13</v>
      </c>
      <c r="E375">
        <v>14</v>
      </c>
      <c r="F375">
        <v>240</v>
      </c>
      <c r="H375" s="66">
        <f t="shared" si="24"/>
        <v>0</v>
      </c>
      <c r="I375" s="66">
        <f t="shared" si="25"/>
        <v>11.818181818181818</v>
      </c>
      <c r="J375" s="66">
        <f t="shared" si="26"/>
        <v>218.18181818181816</v>
      </c>
      <c r="K375" s="66">
        <f t="shared" si="27"/>
        <v>22.90909090909091</v>
      </c>
    </row>
    <row r="376" spans="1:11">
      <c r="A376" t="s">
        <v>3098</v>
      </c>
      <c r="B376">
        <v>700</v>
      </c>
      <c r="C376">
        <v>0</v>
      </c>
      <c r="D376">
        <v>17</v>
      </c>
      <c r="E376">
        <v>17</v>
      </c>
      <c r="F376">
        <v>310</v>
      </c>
      <c r="H376" s="66">
        <f t="shared" si="24"/>
        <v>0</v>
      </c>
      <c r="I376" s="66">
        <f t="shared" si="25"/>
        <v>12.142857142857142</v>
      </c>
      <c r="J376" s="66">
        <f t="shared" si="26"/>
        <v>221.42857142857142</v>
      </c>
      <c r="K376" s="66">
        <f t="shared" si="27"/>
        <v>21.857142857142858</v>
      </c>
    </row>
    <row r="377" spans="1:11">
      <c r="A377" t="s">
        <v>3099</v>
      </c>
      <c r="B377">
        <v>880</v>
      </c>
      <c r="C377">
        <v>1</v>
      </c>
      <c r="D377">
        <v>22</v>
      </c>
      <c r="E377">
        <v>20</v>
      </c>
      <c r="F377">
        <v>410</v>
      </c>
      <c r="H377" s="66">
        <f t="shared" si="24"/>
        <v>0.56818181818181812</v>
      </c>
      <c r="I377" s="66">
        <f t="shared" si="25"/>
        <v>12.5</v>
      </c>
      <c r="J377" s="66">
        <f t="shared" si="26"/>
        <v>232.95454545454544</v>
      </c>
      <c r="K377" s="66">
        <f t="shared" si="27"/>
        <v>20.454545454545457</v>
      </c>
    </row>
    <row r="378" spans="1:11">
      <c r="A378" t="s">
        <v>3100</v>
      </c>
      <c r="B378">
        <v>580</v>
      </c>
      <c r="C378">
        <v>0</v>
      </c>
      <c r="D378">
        <v>14</v>
      </c>
      <c r="E378">
        <v>14</v>
      </c>
      <c r="F378">
        <v>240</v>
      </c>
      <c r="H378" s="66">
        <f t="shared" si="24"/>
        <v>0</v>
      </c>
      <c r="I378" s="66">
        <f t="shared" si="25"/>
        <v>12.068965517241379</v>
      </c>
      <c r="J378" s="66">
        <f t="shared" si="26"/>
        <v>206.89655172413794</v>
      </c>
      <c r="K378" s="66">
        <f t="shared" si="27"/>
        <v>21.72413793103448</v>
      </c>
    </row>
    <row r="379" spans="1:11">
      <c r="A379" t="s">
        <v>3101</v>
      </c>
      <c r="B379">
        <v>740</v>
      </c>
      <c r="C379">
        <v>0</v>
      </c>
      <c r="D379">
        <v>17</v>
      </c>
      <c r="E379">
        <v>17</v>
      </c>
      <c r="F379">
        <v>310</v>
      </c>
      <c r="H379" s="66">
        <f t="shared" si="24"/>
        <v>0</v>
      </c>
      <c r="I379" s="66">
        <f t="shared" si="25"/>
        <v>11.486486486486488</v>
      </c>
      <c r="J379" s="66">
        <f t="shared" si="26"/>
        <v>209.45945945945945</v>
      </c>
      <c r="K379" s="66">
        <f t="shared" si="27"/>
        <v>20.675675675675677</v>
      </c>
    </row>
    <row r="380" spans="1:11" ht="15" thickBot="1">
      <c r="A380" t="s">
        <v>3102</v>
      </c>
      <c r="B380">
        <v>950</v>
      </c>
      <c r="C380">
        <v>0</v>
      </c>
      <c r="D380">
        <v>23</v>
      </c>
      <c r="E380">
        <v>21</v>
      </c>
      <c r="F380">
        <v>410</v>
      </c>
      <c r="H380" s="66">
        <f t="shared" si="24"/>
        <v>0</v>
      </c>
      <c r="I380" s="66">
        <f t="shared" si="25"/>
        <v>12.105263157894736</v>
      </c>
      <c r="J380" s="66">
        <f t="shared" si="26"/>
        <v>215.78947368421052</v>
      </c>
      <c r="K380" s="66">
        <f t="shared" si="27"/>
        <v>19.894736842105264</v>
      </c>
    </row>
    <row r="381" spans="1:11" ht="15" thickBot="1">
      <c r="A381" s="8" t="s">
        <v>3103</v>
      </c>
      <c r="H381" s="66"/>
      <c r="I381" s="66"/>
      <c r="J381" s="66"/>
      <c r="K381" s="66"/>
    </row>
    <row r="382" spans="1:11">
      <c r="A382" t="s">
        <v>2994</v>
      </c>
      <c r="B382">
        <v>250</v>
      </c>
      <c r="C382">
        <v>0</v>
      </c>
      <c r="D382">
        <v>0</v>
      </c>
      <c r="E382">
        <v>0</v>
      </c>
      <c r="F382">
        <v>0</v>
      </c>
      <c r="H382" s="66">
        <f t="shared" si="24"/>
        <v>0</v>
      </c>
      <c r="I382" s="66">
        <f t="shared" si="25"/>
        <v>0</v>
      </c>
      <c r="J382" s="66">
        <f t="shared" si="26"/>
        <v>0</v>
      </c>
      <c r="K382" s="66">
        <f t="shared" si="27"/>
        <v>0</v>
      </c>
    </row>
    <row r="383" spans="1:11">
      <c r="A383" t="s">
        <v>2995</v>
      </c>
      <c r="B383">
        <v>380</v>
      </c>
      <c r="C383">
        <v>0</v>
      </c>
      <c r="D383">
        <v>0</v>
      </c>
      <c r="E383">
        <v>0</v>
      </c>
      <c r="F383">
        <v>0</v>
      </c>
      <c r="H383" s="66">
        <f t="shared" si="24"/>
        <v>0</v>
      </c>
      <c r="I383" s="66">
        <f t="shared" si="25"/>
        <v>0</v>
      </c>
      <c r="J383" s="66">
        <f t="shared" si="26"/>
        <v>0</v>
      </c>
      <c r="K383" s="66">
        <f t="shared" si="27"/>
        <v>0</v>
      </c>
    </row>
    <row r="384" spans="1:11">
      <c r="A384" t="s">
        <v>2996</v>
      </c>
      <c r="B384">
        <v>600</v>
      </c>
      <c r="C384">
        <v>0</v>
      </c>
      <c r="D384">
        <v>0</v>
      </c>
      <c r="E384">
        <v>0</v>
      </c>
      <c r="F384">
        <v>5</v>
      </c>
      <c r="H384" s="66">
        <f t="shared" si="24"/>
        <v>0</v>
      </c>
      <c r="I384" s="66">
        <f t="shared" si="25"/>
        <v>0</v>
      </c>
      <c r="J384" s="66">
        <f t="shared" si="26"/>
        <v>4.166666666666667</v>
      </c>
      <c r="K384" s="66">
        <f t="shared" si="27"/>
        <v>0</v>
      </c>
    </row>
    <row r="385" spans="1:11">
      <c r="A385" t="s">
        <v>2997</v>
      </c>
      <c r="B385">
        <v>280</v>
      </c>
      <c r="C385">
        <v>0</v>
      </c>
      <c r="D385">
        <v>0</v>
      </c>
      <c r="E385">
        <v>0</v>
      </c>
      <c r="F385">
        <v>10</v>
      </c>
      <c r="H385" s="66">
        <f t="shared" si="24"/>
        <v>0</v>
      </c>
      <c r="I385" s="66">
        <f t="shared" si="25"/>
        <v>0</v>
      </c>
      <c r="J385" s="66">
        <f t="shared" si="26"/>
        <v>17.857142857142858</v>
      </c>
      <c r="K385" s="66">
        <f t="shared" si="27"/>
        <v>0</v>
      </c>
    </row>
    <row r="386" spans="1:11">
      <c r="A386" t="s">
        <v>2998</v>
      </c>
      <c r="B386">
        <v>420</v>
      </c>
      <c r="C386">
        <v>0</v>
      </c>
      <c r="D386">
        <v>0</v>
      </c>
      <c r="E386">
        <v>0</v>
      </c>
      <c r="F386">
        <v>10</v>
      </c>
      <c r="H386" s="66">
        <f t="shared" si="24"/>
        <v>0</v>
      </c>
      <c r="I386" s="66">
        <f t="shared" si="25"/>
        <v>0</v>
      </c>
      <c r="J386" s="66">
        <f t="shared" si="26"/>
        <v>11.904761904761903</v>
      </c>
      <c r="K386" s="66">
        <f t="shared" si="27"/>
        <v>0</v>
      </c>
    </row>
    <row r="387" spans="1:11">
      <c r="A387" t="s">
        <v>2999</v>
      </c>
      <c r="B387">
        <v>680</v>
      </c>
      <c r="C387">
        <v>0</v>
      </c>
      <c r="D387">
        <v>1</v>
      </c>
      <c r="E387">
        <v>0</v>
      </c>
      <c r="F387">
        <v>25</v>
      </c>
      <c r="H387" s="66">
        <f t="shared" si="24"/>
        <v>0</v>
      </c>
      <c r="I387" s="66">
        <f t="shared" si="25"/>
        <v>0.73529411764705876</v>
      </c>
      <c r="J387" s="66">
        <f t="shared" si="26"/>
        <v>18.382352941176471</v>
      </c>
      <c r="K387" s="66">
        <f t="shared" si="27"/>
        <v>0</v>
      </c>
    </row>
  </sheetData>
  <phoneticPr fontId="3" type="noConversion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8" zoomScale="55" zoomScaleNormal="55" zoomScalePageLayoutView="55" workbookViewId="0">
      <selection activeCell="P86" sqref="P86"/>
    </sheetView>
  </sheetViews>
  <sheetFormatPr baseColWidth="10" defaultColWidth="8.83203125" defaultRowHeight="14" x14ac:dyDescent="0"/>
  <sheetData/>
  <phoneticPr fontId="19" type="noConversion"/>
  <pageMargins left="0.7" right="0.7" top="0.75" bottom="0.75" header="0.3" footer="0.3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44"/>
  <sheetViews>
    <sheetView zoomScale="80" zoomScaleNormal="80" zoomScalePageLayoutView="80" workbookViewId="0">
      <selection activeCell="A4" sqref="A4"/>
    </sheetView>
  </sheetViews>
  <sheetFormatPr baseColWidth="10" defaultColWidth="8.83203125" defaultRowHeight="14" x14ac:dyDescent="0"/>
  <cols>
    <col min="1" max="1" width="48.1640625" bestFit="1" customWidth="1"/>
    <col min="2" max="2" width="17.1640625" customWidth="1"/>
    <col min="3" max="3" width="8.5" customWidth="1"/>
    <col min="4" max="4" width="9.5" customWidth="1"/>
    <col min="5" max="5" width="15.5" customWidth="1"/>
    <col min="6" max="6" width="11.1640625" customWidth="1"/>
    <col min="8" max="8" width="13.1640625" bestFit="1" customWidth="1"/>
    <col min="9" max="9" width="12.1640625" bestFit="1" customWidth="1"/>
    <col min="10" max="10" width="11.33203125" bestFit="1" customWidth="1"/>
    <col min="11" max="11" width="5" style="68" bestFit="1" customWidth="1"/>
  </cols>
  <sheetData>
    <row r="1" spans="1:11">
      <c r="A1" t="s">
        <v>3591</v>
      </c>
      <c r="B1" s="14" t="s">
        <v>2032</v>
      </c>
    </row>
    <row r="2" spans="1:11" ht="15" thickBot="1">
      <c r="A2" t="s">
        <v>3592</v>
      </c>
      <c r="B2" s="7">
        <v>40983</v>
      </c>
    </row>
    <row r="3" spans="1:11" ht="15" thickBot="1">
      <c r="A3" s="8" t="s">
        <v>3594</v>
      </c>
      <c r="B3" s="11" t="s">
        <v>3571</v>
      </c>
      <c r="C3" s="8" t="s">
        <v>3573</v>
      </c>
      <c r="D3" s="8" t="s">
        <v>3574</v>
      </c>
      <c r="E3" s="8" t="s">
        <v>3572</v>
      </c>
      <c r="F3" s="8" t="s">
        <v>3575</v>
      </c>
      <c r="H3" s="66" t="s">
        <v>3636</v>
      </c>
      <c r="I3" s="66" t="s">
        <v>3637</v>
      </c>
      <c r="J3" s="66" t="s">
        <v>3638</v>
      </c>
      <c r="K3" s="69" t="s">
        <v>3639</v>
      </c>
    </row>
    <row r="4" spans="1:11" ht="15" thickBot="1">
      <c r="A4" s="6" t="s">
        <v>3503</v>
      </c>
      <c r="H4" s="66"/>
      <c r="I4" s="66"/>
      <c r="J4" s="66"/>
      <c r="K4" s="69"/>
    </row>
    <row r="5" spans="1:11">
      <c r="A5" t="s">
        <v>1992</v>
      </c>
      <c r="B5">
        <v>75</v>
      </c>
      <c r="C5">
        <v>6</v>
      </c>
      <c r="D5">
        <v>5</v>
      </c>
      <c r="E5">
        <v>0</v>
      </c>
      <c r="F5">
        <v>506</v>
      </c>
      <c r="H5" s="66">
        <f t="shared" ref="H5" si="0">C5/B5*500</f>
        <v>40</v>
      </c>
      <c r="I5" s="66">
        <f t="shared" ref="I5" si="1">D5/B5*500</f>
        <v>33.333333333333336</v>
      </c>
      <c r="J5" s="66">
        <f t="shared" ref="J5" si="2">F5/B5*500</f>
        <v>3373.3333333333335</v>
      </c>
      <c r="K5" s="69">
        <f t="shared" ref="K5" si="3">(E5*9)/B5*100</f>
        <v>0</v>
      </c>
    </row>
    <row r="6" spans="1:11">
      <c r="A6" t="s">
        <v>1993</v>
      </c>
      <c r="B6">
        <v>99</v>
      </c>
      <c r="C6">
        <v>3</v>
      </c>
      <c r="D6">
        <v>6</v>
      </c>
      <c r="E6">
        <v>1</v>
      </c>
      <c r="F6">
        <v>580</v>
      </c>
      <c r="H6" s="66">
        <f t="shared" ref="H6:H44" si="4">C6/B6*500</f>
        <v>15.151515151515152</v>
      </c>
      <c r="I6" s="66">
        <f t="shared" ref="I6:I44" si="5">D6/B6*500</f>
        <v>30.303030303030305</v>
      </c>
      <c r="J6" s="66">
        <f t="shared" ref="J6:J44" si="6">F6/B6*500</f>
        <v>2929.2929292929293</v>
      </c>
      <c r="K6" s="69">
        <f t="shared" ref="K6:K44" si="7">(E6*9)/B6*100</f>
        <v>9.0909090909090917</v>
      </c>
    </row>
    <row r="7" spans="1:11">
      <c r="A7" t="s">
        <v>1994</v>
      </c>
      <c r="B7">
        <v>69</v>
      </c>
      <c r="C7">
        <v>1</v>
      </c>
      <c r="D7">
        <v>6</v>
      </c>
      <c r="E7">
        <v>1</v>
      </c>
      <c r="F7">
        <v>450</v>
      </c>
      <c r="H7" s="66">
        <f t="shared" si="4"/>
        <v>7.2463768115942031</v>
      </c>
      <c r="I7" s="66">
        <f t="shared" si="5"/>
        <v>43.478260869565219</v>
      </c>
      <c r="J7" s="66">
        <f t="shared" si="6"/>
        <v>3260.869565217391</v>
      </c>
      <c r="K7" s="69">
        <f t="shared" si="7"/>
        <v>13.043478260869565</v>
      </c>
    </row>
    <row r="8" spans="1:11">
      <c r="A8" t="s">
        <v>1995</v>
      </c>
      <c r="B8">
        <v>75</v>
      </c>
      <c r="C8">
        <v>1</v>
      </c>
      <c r="D8">
        <v>4</v>
      </c>
      <c r="E8">
        <v>1</v>
      </c>
      <c r="F8">
        <v>674</v>
      </c>
      <c r="H8" s="66">
        <f t="shared" si="4"/>
        <v>6.666666666666667</v>
      </c>
      <c r="I8" s="66">
        <f t="shared" si="5"/>
        <v>26.666666666666668</v>
      </c>
      <c r="J8" s="66">
        <f t="shared" si="6"/>
        <v>4493.333333333333</v>
      </c>
      <c r="K8" s="69">
        <f t="shared" si="7"/>
        <v>12</v>
      </c>
    </row>
    <row r="9" spans="1:11">
      <c r="A9" t="s">
        <v>1996</v>
      </c>
      <c r="B9">
        <v>100</v>
      </c>
      <c r="C9">
        <v>1</v>
      </c>
      <c r="D9">
        <v>6</v>
      </c>
      <c r="E9">
        <v>2</v>
      </c>
      <c r="F9">
        <v>400</v>
      </c>
      <c r="H9" s="66">
        <f t="shared" si="4"/>
        <v>5</v>
      </c>
      <c r="I9" s="66">
        <f t="shared" si="5"/>
        <v>30</v>
      </c>
      <c r="J9" s="66">
        <f t="shared" si="6"/>
        <v>2000</v>
      </c>
      <c r="K9" s="69">
        <f t="shared" si="7"/>
        <v>18</v>
      </c>
    </row>
    <row r="10" spans="1:11">
      <c r="A10" s="13" t="s">
        <v>1997</v>
      </c>
      <c r="B10">
        <v>106</v>
      </c>
      <c r="C10">
        <v>1</v>
      </c>
      <c r="D10">
        <v>3</v>
      </c>
      <c r="E10">
        <v>3</v>
      </c>
      <c r="F10">
        <v>662</v>
      </c>
      <c r="H10" s="66">
        <f t="shared" si="4"/>
        <v>4.7169811320754711</v>
      </c>
      <c r="I10" s="66">
        <f t="shared" si="5"/>
        <v>14.150943396226415</v>
      </c>
      <c r="J10" s="66">
        <f t="shared" si="6"/>
        <v>3122.6415094339623</v>
      </c>
      <c r="K10" s="69">
        <f t="shared" si="7"/>
        <v>25.471698113207548</v>
      </c>
    </row>
    <row r="11" spans="1:11">
      <c r="A11" t="s">
        <v>1998</v>
      </c>
      <c r="B11">
        <v>204</v>
      </c>
      <c r="C11">
        <v>1</v>
      </c>
      <c r="D11">
        <v>2</v>
      </c>
      <c r="E11">
        <v>11</v>
      </c>
      <c r="F11">
        <v>578</v>
      </c>
      <c r="H11" s="66">
        <f t="shared" si="4"/>
        <v>2.4509803921568629</v>
      </c>
      <c r="I11" s="66">
        <f t="shared" si="5"/>
        <v>4.9019607843137258</v>
      </c>
      <c r="J11" s="66">
        <f t="shared" si="6"/>
        <v>1416.6666666666667</v>
      </c>
      <c r="K11" s="69">
        <f t="shared" si="7"/>
        <v>48.529411764705884</v>
      </c>
    </row>
    <row r="12" spans="1:11" ht="15" thickBot="1">
      <c r="A12" t="s">
        <v>1999</v>
      </c>
      <c r="B12">
        <v>220</v>
      </c>
      <c r="C12">
        <v>1</v>
      </c>
      <c r="D12">
        <v>11</v>
      </c>
      <c r="E12">
        <v>9</v>
      </c>
      <c r="F12">
        <v>312</v>
      </c>
      <c r="H12" s="66">
        <f t="shared" si="4"/>
        <v>2.2727272727272725</v>
      </c>
      <c r="I12" s="66">
        <f t="shared" si="5"/>
        <v>25</v>
      </c>
      <c r="J12" s="66">
        <f t="shared" si="6"/>
        <v>709.09090909090912</v>
      </c>
      <c r="K12" s="69">
        <f t="shared" si="7"/>
        <v>36.818181818181813</v>
      </c>
    </row>
    <row r="13" spans="1:11" ht="15" thickBot="1">
      <c r="A13" s="8" t="s">
        <v>3229</v>
      </c>
      <c r="H13" s="66"/>
      <c r="I13" s="66"/>
      <c r="J13" s="66"/>
      <c r="K13" s="69"/>
    </row>
    <row r="14" spans="1:11">
      <c r="A14" t="s">
        <v>2000</v>
      </c>
      <c r="B14">
        <v>510</v>
      </c>
      <c r="C14">
        <v>4</v>
      </c>
      <c r="D14">
        <v>39</v>
      </c>
      <c r="E14">
        <v>6</v>
      </c>
      <c r="F14">
        <v>452</v>
      </c>
      <c r="H14" s="66">
        <f t="shared" si="4"/>
        <v>3.9215686274509802</v>
      </c>
      <c r="I14" s="66">
        <f t="shared" si="5"/>
        <v>38.235294117647065</v>
      </c>
      <c r="J14" s="66">
        <f t="shared" si="6"/>
        <v>443.13725490196077</v>
      </c>
      <c r="K14" s="69">
        <f t="shared" si="7"/>
        <v>10.588235294117647</v>
      </c>
    </row>
    <row r="15" spans="1:11">
      <c r="A15" t="s">
        <v>2033</v>
      </c>
      <c r="B15">
        <v>671</v>
      </c>
      <c r="C15">
        <v>5</v>
      </c>
      <c r="D15">
        <v>50</v>
      </c>
      <c r="E15">
        <v>6</v>
      </c>
      <c r="F15">
        <v>995</v>
      </c>
      <c r="H15" s="66">
        <f t="shared" si="4"/>
        <v>3.7257824143070044</v>
      </c>
      <c r="I15" s="66">
        <f t="shared" si="5"/>
        <v>37.257824143070046</v>
      </c>
      <c r="J15" s="66">
        <f t="shared" si="6"/>
        <v>741.43070044709395</v>
      </c>
      <c r="K15" s="69">
        <f t="shared" si="7"/>
        <v>8.0476900149031287</v>
      </c>
    </row>
    <row r="16" spans="1:11">
      <c r="A16" t="s">
        <v>2001</v>
      </c>
      <c r="B16">
        <v>539</v>
      </c>
      <c r="C16">
        <v>4</v>
      </c>
      <c r="D16">
        <v>53</v>
      </c>
      <c r="E16">
        <v>2</v>
      </c>
      <c r="F16">
        <v>348</v>
      </c>
      <c r="H16" s="66">
        <f t="shared" si="4"/>
        <v>3.7105751391465676</v>
      </c>
      <c r="I16" s="66">
        <f t="shared" si="5"/>
        <v>49.165120593692016</v>
      </c>
      <c r="J16" s="66">
        <f t="shared" si="6"/>
        <v>322.8200371057514</v>
      </c>
      <c r="K16" s="69">
        <f t="shared" si="7"/>
        <v>3.339517625231911</v>
      </c>
    </row>
    <row r="17" spans="1:11">
      <c r="A17" t="s">
        <v>2002</v>
      </c>
      <c r="B17">
        <v>693</v>
      </c>
      <c r="C17">
        <v>4</v>
      </c>
      <c r="D17">
        <v>59</v>
      </c>
      <c r="E17">
        <v>15</v>
      </c>
      <c r="F17">
        <v>570</v>
      </c>
      <c r="H17" s="66">
        <f t="shared" si="4"/>
        <v>2.8860028860028861</v>
      </c>
      <c r="I17" s="66">
        <f t="shared" si="5"/>
        <v>42.568542568542568</v>
      </c>
      <c r="J17" s="66">
        <f t="shared" si="6"/>
        <v>411.25541125541127</v>
      </c>
      <c r="K17" s="69">
        <f t="shared" si="7"/>
        <v>19.480519480519483</v>
      </c>
    </row>
    <row r="18" spans="1:11">
      <c r="A18" t="s">
        <v>2003</v>
      </c>
      <c r="B18">
        <v>565</v>
      </c>
      <c r="C18">
        <v>3</v>
      </c>
      <c r="D18">
        <v>36</v>
      </c>
      <c r="E18">
        <v>4</v>
      </c>
      <c r="F18">
        <v>323</v>
      </c>
      <c r="H18" s="66">
        <f t="shared" si="4"/>
        <v>2.6548672566371683</v>
      </c>
      <c r="I18" s="66">
        <f t="shared" si="5"/>
        <v>31.858407079646017</v>
      </c>
      <c r="J18" s="66">
        <f t="shared" si="6"/>
        <v>285.84070796460173</v>
      </c>
      <c r="K18" s="69">
        <f t="shared" si="7"/>
        <v>6.3716814159292037</v>
      </c>
    </row>
    <row r="19" spans="1:11">
      <c r="A19" t="s">
        <v>2004</v>
      </c>
      <c r="B19">
        <v>390</v>
      </c>
      <c r="C19">
        <v>2</v>
      </c>
      <c r="D19">
        <v>26</v>
      </c>
      <c r="E19">
        <v>1</v>
      </c>
      <c r="F19">
        <v>526</v>
      </c>
      <c r="H19" s="66">
        <f t="shared" si="4"/>
        <v>2.5641025641025643</v>
      </c>
      <c r="I19" s="66">
        <f t="shared" si="5"/>
        <v>33.333333333333336</v>
      </c>
      <c r="J19" s="66">
        <f t="shared" si="6"/>
        <v>674.35897435897436</v>
      </c>
      <c r="K19" s="69">
        <f t="shared" si="7"/>
        <v>2.3076923076923079</v>
      </c>
    </row>
    <row r="20" spans="1:11">
      <c r="A20" t="s">
        <v>2006</v>
      </c>
      <c r="B20">
        <v>636</v>
      </c>
      <c r="C20">
        <v>3</v>
      </c>
      <c r="D20">
        <v>45</v>
      </c>
      <c r="E20">
        <v>18</v>
      </c>
      <c r="F20">
        <v>472</v>
      </c>
      <c r="H20" s="66">
        <f t="shared" si="4"/>
        <v>2.3584905660377355</v>
      </c>
      <c r="I20" s="66">
        <f t="shared" si="5"/>
        <v>35.377358490566039</v>
      </c>
      <c r="J20" s="66">
        <f t="shared" si="6"/>
        <v>371.06918238993705</v>
      </c>
      <c r="K20" s="69">
        <f t="shared" si="7"/>
        <v>25.471698113207548</v>
      </c>
    </row>
    <row r="21" spans="1:11">
      <c r="A21" t="s">
        <v>2007</v>
      </c>
      <c r="B21">
        <v>874</v>
      </c>
      <c r="C21">
        <v>4</v>
      </c>
      <c r="D21">
        <v>65</v>
      </c>
      <c r="E21">
        <v>11</v>
      </c>
      <c r="F21">
        <v>1154</v>
      </c>
      <c r="H21" s="66">
        <f t="shared" si="4"/>
        <v>2.2883295194508011</v>
      </c>
      <c r="I21" s="66">
        <f t="shared" si="5"/>
        <v>37.18535469107551</v>
      </c>
      <c r="J21" s="66">
        <f t="shared" si="6"/>
        <v>660.18306636155614</v>
      </c>
      <c r="K21" s="69">
        <f t="shared" si="7"/>
        <v>11.327231121281464</v>
      </c>
    </row>
    <row r="22" spans="1:11">
      <c r="A22" t="s">
        <v>2008</v>
      </c>
      <c r="B22">
        <v>691</v>
      </c>
      <c r="C22">
        <v>3</v>
      </c>
      <c r="D22">
        <v>46</v>
      </c>
      <c r="E22">
        <v>8</v>
      </c>
      <c r="F22">
        <v>367</v>
      </c>
      <c r="H22" s="66">
        <f t="shared" si="4"/>
        <v>2.1707670043415344</v>
      </c>
      <c r="I22" s="66">
        <f t="shared" si="5"/>
        <v>33.285094066570188</v>
      </c>
      <c r="J22" s="66">
        <f t="shared" si="6"/>
        <v>265.55716353111433</v>
      </c>
      <c r="K22" s="69">
        <f t="shared" si="7"/>
        <v>10.419681620839363</v>
      </c>
    </row>
    <row r="23" spans="1:11">
      <c r="A23" t="s">
        <v>2009</v>
      </c>
      <c r="B23">
        <v>497</v>
      </c>
      <c r="C23">
        <v>2</v>
      </c>
      <c r="D23">
        <v>33</v>
      </c>
      <c r="E23">
        <v>4</v>
      </c>
      <c r="F23">
        <v>827</v>
      </c>
      <c r="H23" s="66">
        <f t="shared" si="4"/>
        <v>2.0120724346076462</v>
      </c>
      <c r="I23" s="66">
        <f t="shared" si="5"/>
        <v>33.199195171026162</v>
      </c>
      <c r="J23" s="66">
        <f t="shared" si="6"/>
        <v>831.99195171026156</v>
      </c>
      <c r="K23" s="69">
        <f t="shared" si="7"/>
        <v>7.2434607645875255</v>
      </c>
    </row>
    <row r="24" spans="1:11">
      <c r="A24" t="s">
        <v>2010</v>
      </c>
      <c r="B24">
        <v>747</v>
      </c>
      <c r="C24">
        <v>3</v>
      </c>
      <c r="D24">
        <v>42</v>
      </c>
      <c r="E24">
        <v>16</v>
      </c>
      <c r="F24">
        <v>2210</v>
      </c>
      <c r="H24" s="66">
        <f t="shared" si="4"/>
        <v>2.0080321285140559</v>
      </c>
      <c r="I24" s="66">
        <f t="shared" si="5"/>
        <v>28.112449799196785</v>
      </c>
      <c r="J24" s="66">
        <f t="shared" si="6"/>
        <v>1479.2503346720214</v>
      </c>
      <c r="K24" s="69">
        <f t="shared" si="7"/>
        <v>19.277108433734941</v>
      </c>
    </row>
    <row r="25" spans="1:11">
      <c r="A25" t="s">
        <v>2011</v>
      </c>
      <c r="B25">
        <v>532</v>
      </c>
      <c r="C25">
        <v>2</v>
      </c>
      <c r="D25">
        <v>22</v>
      </c>
      <c r="E25">
        <v>7</v>
      </c>
      <c r="F25">
        <v>225</v>
      </c>
      <c r="H25" s="66">
        <f t="shared" si="4"/>
        <v>1.8796992481203008</v>
      </c>
      <c r="I25" s="66">
        <f t="shared" si="5"/>
        <v>20.676691729323306</v>
      </c>
      <c r="J25" s="66">
        <f t="shared" si="6"/>
        <v>211.46616541353384</v>
      </c>
      <c r="K25" s="69">
        <f t="shared" si="7"/>
        <v>11.842105263157894</v>
      </c>
    </row>
    <row r="26" spans="1:11">
      <c r="A26" t="s">
        <v>2012</v>
      </c>
      <c r="B26">
        <v>541</v>
      </c>
      <c r="C26">
        <v>2</v>
      </c>
      <c r="D26">
        <v>36</v>
      </c>
      <c r="E26">
        <v>2</v>
      </c>
      <c r="F26">
        <v>819</v>
      </c>
      <c r="H26" s="66">
        <f t="shared" si="4"/>
        <v>1.8484288354898337</v>
      </c>
      <c r="I26" s="66">
        <f t="shared" si="5"/>
        <v>33.271719038817004</v>
      </c>
      <c r="J26" s="66">
        <f t="shared" si="6"/>
        <v>756.93160813308691</v>
      </c>
      <c r="K26" s="69">
        <f t="shared" si="7"/>
        <v>3.3271719038817005</v>
      </c>
    </row>
    <row r="27" spans="1:11">
      <c r="A27" t="s">
        <v>2013</v>
      </c>
      <c r="B27">
        <v>886</v>
      </c>
      <c r="C27">
        <v>3</v>
      </c>
      <c r="D27">
        <v>31</v>
      </c>
      <c r="E27">
        <v>15</v>
      </c>
      <c r="F27">
        <v>1437</v>
      </c>
      <c r="H27" s="66">
        <f t="shared" si="4"/>
        <v>1.693002257336343</v>
      </c>
      <c r="I27" s="66">
        <f t="shared" si="5"/>
        <v>17.494356659142213</v>
      </c>
      <c r="J27" s="66">
        <f t="shared" si="6"/>
        <v>810.94808126410828</v>
      </c>
      <c r="K27" s="69">
        <f t="shared" si="7"/>
        <v>15.237020316027088</v>
      </c>
    </row>
    <row r="28" spans="1:11">
      <c r="A28" t="s">
        <v>2014</v>
      </c>
      <c r="B28">
        <v>687</v>
      </c>
      <c r="C28">
        <v>2</v>
      </c>
      <c r="D28">
        <v>38</v>
      </c>
      <c r="E28">
        <v>13</v>
      </c>
      <c r="F28">
        <v>885</v>
      </c>
      <c r="H28" s="66">
        <f t="shared" si="4"/>
        <v>1.4556040756914119</v>
      </c>
      <c r="I28" s="66">
        <f t="shared" si="5"/>
        <v>27.656477438136829</v>
      </c>
      <c r="J28" s="66">
        <f t="shared" si="6"/>
        <v>644.10480349344982</v>
      </c>
      <c r="K28" s="69">
        <f t="shared" si="7"/>
        <v>17.030567685589521</v>
      </c>
    </row>
    <row r="29" spans="1:11">
      <c r="A29" t="s">
        <v>2015</v>
      </c>
      <c r="B29">
        <v>752</v>
      </c>
      <c r="C29">
        <v>2</v>
      </c>
      <c r="D29">
        <v>30</v>
      </c>
      <c r="E29">
        <v>15</v>
      </c>
      <c r="F29">
        <v>963</v>
      </c>
      <c r="H29" s="66">
        <f t="shared" si="4"/>
        <v>1.3297872340425532</v>
      </c>
      <c r="I29" s="66">
        <f t="shared" si="5"/>
        <v>19.946808510638299</v>
      </c>
      <c r="J29" s="66">
        <f t="shared" si="6"/>
        <v>640.29255319148933</v>
      </c>
      <c r="K29" s="69">
        <f t="shared" si="7"/>
        <v>17.952127659574469</v>
      </c>
    </row>
    <row r="30" spans="1:11" ht="15" thickBot="1">
      <c r="A30" t="s">
        <v>2016</v>
      </c>
      <c r="B30">
        <v>829</v>
      </c>
      <c r="C30">
        <v>2</v>
      </c>
      <c r="D30">
        <v>38</v>
      </c>
      <c r="E30">
        <v>19</v>
      </c>
      <c r="F30">
        <v>453</v>
      </c>
      <c r="H30" s="66">
        <f t="shared" si="4"/>
        <v>1.2062726176115801</v>
      </c>
      <c r="I30" s="66">
        <f t="shared" si="5"/>
        <v>22.919179734620023</v>
      </c>
      <c r="J30" s="66">
        <f t="shared" si="6"/>
        <v>273.2207478890229</v>
      </c>
      <c r="K30" s="69">
        <f t="shared" si="7"/>
        <v>20.627261761158021</v>
      </c>
    </row>
    <row r="31" spans="1:11" ht="15" thickBot="1">
      <c r="A31" s="8" t="s">
        <v>3596</v>
      </c>
      <c r="H31" s="66"/>
      <c r="I31" s="66"/>
      <c r="J31" s="66"/>
      <c r="K31" s="69"/>
    </row>
    <row r="32" spans="1:11">
      <c r="A32" t="s">
        <v>2017</v>
      </c>
      <c r="B32">
        <v>457</v>
      </c>
      <c r="C32">
        <v>6</v>
      </c>
      <c r="D32">
        <v>35</v>
      </c>
      <c r="E32">
        <v>7</v>
      </c>
      <c r="F32">
        <v>1372</v>
      </c>
      <c r="H32" s="66">
        <f t="shared" si="4"/>
        <v>6.5645514223194743</v>
      </c>
      <c r="I32" s="66">
        <f t="shared" si="5"/>
        <v>38.293216630196937</v>
      </c>
      <c r="J32" s="66">
        <f t="shared" si="6"/>
        <v>1501.0940919037198</v>
      </c>
      <c r="K32" s="69">
        <f t="shared" si="7"/>
        <v>13.785557986870897</v>
      </c>
    </row>
    <row r="33" spans="1:11">
      <c r="A33" t="s">
        <v>2018</v>
      </c>
      <c r="B33">
        <v>357</v>
      </c>
      <c r="C33">
        <v>5</v>
      </c>
      <c r="D33">
        <v>19</v>
      </c>
      <c r="E33">
        <v>7</v>
      </c>
      <c r="F33">
        <v>1508</v>
      </c>
      <c r="H33" s="66">
        <f t="shared" si="4"/>
        <v>7.0028011204481793</v>
      </c>
      <c r="I33" s="66">
        <f t="shared" si="5"/>
        <v>26.610644257703079</v>
      </c>
      <c r="J33" s="66">
        <f t="shared" si="6"/>
        <v>2112.0448179271707</v>
      </c>
      <c r="K33" s="69">
        <f t="shared" si="7"/>
        <v>17.647058823529413</v>
      </c>
    </row>
    <row r="34" spans="1:11">
      <c r="A34" t="s">
        <v>2019</v>
      </c>
      <c r="B34">
        <v>313</v>
      </c>
      <c r="C34">
        <v>4</v>
      </c>
      <c r="D34">
        <v>26</v>
      </c>
      <c r="E34">
        <v>2</v>
      </c>
      <c r="F34">
        <v>839</v>
      </c>
      <c r="H34" s="66">
        <f t="shared" si="4"/>
        <v>6.3897763578274756</v>
      </c>
      <c r="I34" s="66">
        <f t="shared" si="5"/>
        <v>41.533546325878589</v>
      </c>
      <c r="J34" s="66">
        <f t="shared" si="6"/>
        <v>1340.2555910543131</v>
      </c>
      <c r="K34" s="69">
        <f t="shared" si="7"/>
        <v>5.7507987220447285</v>
      </c>
    </row>
    <row r="35" spans="1:11">
      <c r="A35" s="13" t="s">
        <v>2020</v>
      </c>
      <c r="B35">
        <v>532</v>
      </c>
      <c r="C35">
        <v>6</v>
      </c>
      <c r="D35">
        <v>30</v>
      </c>
      <c r="E35">
        <v>17</v>
      </c>
      <c r="F35">
        <v>1542</v>
      </c>
      <c r="H35" s="66">
        <f t="shared" si="4"/>
        <v>5.6390977443609023</v>
      </c>
      <c r="I35" s="66">
        <f t="shared" si="5"/>
        <v>28.195488721804509</v>
      </c>
      <c r="J35" s="66">
        <f t="shared" si="6"/>
        <v>1449.2481203007519</v>
      </c>
      <c r="K35" s="69">
        <f t="shared" si="7"/>
        <v>28.7593984962406</v>
      </c>
    </row>
    <row r="36" spans="1:11">
      <c r="A36" t="s">
        <v>2021</v>
      </c>
      <c r="B36">
        <v>313</v>
      </c>
      <c r="C36">
        <v>4</v>
      </c>
      <c r="D36">
        <v>25</v>
      </c>
      <c r="E36">
        <v>5</v>
      </c>
      <c r="F36">
        <v>1094</v>
      </c>
      <c r="H36" s="66">
        <f t="shared" si="4"/>
        <v>6.3897763578274756</v>
      </c>
      <c r="I36" s="66">
        <f t="shared" si="5"/>
        <v>39.936102236421725</v>
      </c>
      <c r="J36" s="66">
        <f t="shared" si="6"/>
        <v>1747.6038338658147</v>
      </c>
      <c r="K36" s="69">
        <f t="shared" si="7"/>
        <v>14.376996805111823</v>
      </c>
    </row>
    <row r="37" spans="1:11">
      <c r="A37" t="s">
        <v>2022</v>
      </c>
      <c r="B37">
        <v>481</v>
      </c>
      <c r="C37">
        <v>5</v>
      </c>
      <c r="D37">
        <v>12</v>
      </c>
      <c r="E37">
        <v>5</v>
      </c>
      <c r="F37">
        <v>664</v>
      </c>
      <c r="H37" s="66">
        <f t="shared" si="4"/>
        <v>5.1975051975051976</v>
      </c>
      <c r="I37" s="66">
        <f t="shared" si="5"/>
        <v>12.474012474012476</v>
      </c>
      <c r="J37" s="66">
        <f t="shared" si="6"/>
        <v>690.22869022869031</v>
      </c>
      <c r="K37" s="69">
        <f t="shared" si="7"/>
        <v>9.3555093555093567</v>
      </c>
    </row>
    <row r="38" spans="1:11">
      <c r="A38" t="s">
        <v>2023</v>
      </c>
      <c r="B38">
        <v>611</v>
      </c>
      <c r="C38">
        <v>4</v>
      </c>
      <c r="D38">
        <v>11</v>
      </c>
      <c r="E38">
        <v>10</v>
      </c>
      <c r="F38">
        <v>1480</v>
      </c>
      <c r="H38" s="66">
        <f t="shared" si="4"/>
        <v>3.2733224222585928</v>
      </c>
      <c r="I38" s="66">
        <f t="shared" si="5"/>
        <v>9.0016366612111298</v>
      </c>
      <c r="J38" s="66">
        <f t="shared" si="6"/>
        <v>1211.1292962356792</v>
      </c>
      <c r="K38" s="69">
        <f t="shared" si="7"/>
        <v>14.729950900163665</v>
      </c>
    </row>
    <row r="39" spans="1:11">
      <c r="A39" t="s">
        <v>2024</v>
      </c>
      <c r="B39">
        <v>517</v>
      </c>
      <c r="C39">
        <v>2</v>
      </c>
      <c r="D39">
        <v>18</v>
      </c>
      <c r="E39">
        <v>9</v>
      </c>
      <c r="F39">
        <v>1459</v>
      </c>
      <c r="H39" s="66">
        <f t="shared" si="4"/>
        <v>1.9342359767891684</v>
      </c>
      <c r="I39" s="66">
        <f t="shared" si="5"/>
        <v>17.408123791102515</v>
      </c>
      <c r="J39" s="66">
        <f t="shared" si="6"/>
        <v>1411.0251450676983</v>
      </c>
      <c r="K39" s="69">
        <f t="shared" si="7"/>
        <v>15.667311411992262</v>
      </c>
    </row>
    <row r="40" spans="1:11">
      <c r="A40" t="s">
        <v>2005</v>
      </c>
      <c r="B40">
        <v>621</v>
      </c>
      <c r="C40">
        <v>2</v>
      </c>
      <c r="D40">
        <v>39</v>
      </c>
      <c r="E40">
        <v>10</v>
      </c>
      <c r="F40">
        <v>1670</v>
      </c>
      <c r="H40" s="66">
        <f t="shared" si="4"/>
        <v>1.6103059581320451</v>
      </c>
      <c r="I40" s="66">
        <f t="shared" si="5"/>
        <v>31.40096618357488</v>
      </c>
      <c r="J40" s="66">
        <f t="shared" si="6"/>
        <v>1344.6054750402577</v>
      </c>
      <c r="K40" s="69">
        <f t="shared" si="7"/>
        <v>14.492753623188406</v>
      </c>
    </row>
    <row r="41" spans="1:11" ht="15" thickBot="1">
      <c r="A41" t="s">
        <v>2025</v>
      </c>
      <c r="B41">
        <v>708</v>
      </c>
      <c r="C41">
        <v>2</v>
      </c>
      <c r="D41">
        <v>65</v>
      </c>
      <c r="E41">
        <v>12</v>
      </c>
      <c r="F41">
        <v>1328</v>
      </c>
      <c r="H41" s="66">
        <f t="shared" si="4"/>
        <v>1.4124293785310735</v>
      </c>
      <c r="I41" s="66">
        <f t="shared" si="5"/>
        <v>45.903954802259889</v>
      </c>
      <c r="J41" s="66">
        <f t="shared" si="6"/>
        <v>937.8531073446328</v>
      </c>
      <c r="K41" s="69">
        <f t="shared" si="7"/>
        <v>15.254237288135593</v>
      </c>
    </row>
    <row r="42" spans="1:11" ht="15" thickBot="1">
      <c r="A42" s="8" t="s">
        <v>2026</v>
      </c>
      <c r="H42" s="66"/>
      <c r="I42" s="66"/>
      <c r="J42" s="66"/>
      <c r="K42" s="69"/>
    </row>
    <row r="43" spans="1:11">
      <c r="A43" t="s">
        <v>2027</v>
      </c>
      <c r="B43">
        <v>480</v>
      </c>
      <c r="C43">
        <v>4</v>
      </c>
      <c r="D43">
        <v>35</v>
      </c>
      <c r="E43">
        <v>1</v>
      </c>
      <c r="F43">
        <v>1272</v>
      </c>
      <c r="H43" s="66">
        <f t="shared" si="4"/>
        <v>4.166666666666667</v>
      </c>
      <c r="I43" s="66">
        <f t="shared" si="5"/>
        <v>36.458333333333336</v>
      </c>
      <c r="J43" s="66">
        <f t="shared" si="6"/>
        <v>1325</v>
      </c>
      <c r="K43" s="69">
        <f t="shared" si="7"/>
        <v>1.875</v>
      </c>
    </row>
    <row r="44" spans="1:11">
      <c r="A44" t="s">
        <v>2028</v>
      </c>
      <c r="B44">
        <v>456</v>
      </c>
      <c r="C44">
        <v>3</v>
      </c>
      <c r="D44">
        <v>21</v>
      </c>
      <c r="E44">
        <v>6</v>
      </c>
      <c r="F44">
        <v>825</v>
      </c>
      <c r="H44" s="66">
        <f t="shared" si="4"/>
        <v>3.2894736842105261</v>
      </c>
      <c r="I44" s="66">
        <f t="shared" si="5"/>
        <v>23.026315789473681</v>
      </c>
      <c r="J44" s="66">
        <f t="shared" si="6"/>
        <v>904.60526315789468</v>
      </c>
      <c r="K44" s="69">
        <f t="shared" si="7"/>
        <v>11.842105263157894</v>
      </c>
    </row>
  </sheetData>
  <phoneticPr fontId="3" type="noConversion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145"/>
  <sheetViews>
    <sheetView topLeftCell="A19" zoomScale="70" zoomScaleNormal="70" zoomScalePageLayoutView="70" workbookViewId="0">
      <selection activeCell="A60" sqref="A60:F60"/>
    </sheetView>
  </sheetViews>
  <sheetFormatPr baseColWidth="10" defaultColWidth="8.83203125" defaultRowHeight="14" x14ac:dyDescent="0"/>
  <cols>
    <col min="1" max="1" width="86.83203125" bestFit="1" customWidth="1"/>
    <col min="2" max="2" width="18.5" customWidth="1"/>
    <col min="3" max="3" width="16.5" bestFit="1" customWidth="1"/>
    <col min="4" max="4" width="18.5" bestFit="1" customWidth="1"/>
    <col min="5" max="5" width="25" bestFit="1" customWidth="1"/>
    <col min="6" max="6" width="18.6640625" bestFit="1" customWidth="1"/>
    <col min="8" max="8" width="13.1640625" bestFit="1" customWidth="1"/>
    <col min="9" max="9" width="12.5" bestFit="1" customWidth="1"/>
    <col min="10" max="10" width="11.5" bestFit="1" customWidth="1"/>
    <col min="11" max="11" width="7.5" bestFit="1" customWidth="1"/>
  </cols>
  <sheetData>
    <row r="1" spans="1:11">
      <c r="A1" t="s">
        <v>3591</v>
      </c>
      <c r="B1" t="s">
        <v>2829</v>
      </c>
    </row>
    <row r="2" spans="1:11" ht="15" thickBot="1">
      <c r="A2" t="s">
        <v>3592</v>
      </c>
      <c r="B2" s="7">
        <v>40983</v>
      </c>
    </row>
    <row r="3" spans="1:11" ht="15" thickBot="1">
      <c r="A3" s="8" t="s">
        <v>3594</v>
      </c>
      <c r="B3" s="11" t="s">
        <v>3571</v>
      </c>
      <c r="C3" s="8" t="s">
        <v>3573</v>
      </c>
      <c r="D3" s="8" t="s">
        <v>3574</v>
      </c>
      <c r="E3" s="8" t="s">
        <v>3572</v>
      </c>
      <c r="F3" s="3" t="s">
        <v>3575</v>
      </c>
      <c r="G3" s="10"/>
      <c r="H3" s="66" t="s">
        <v>3636</v>
      </c>
      <c r="I3" s="66" t="s">
        <v>3637</v>
      </c>
      <c r="J3" s="66" t="s">
        <v>3638</v>
      </c>
      <c r="K3" s="69" t="s">
        <v>3639</v>
      </c>
    </row>
    <row r="4" spans="1:11" ht="15" thickBot="1">
      <c r="A4" s="8" t="s">
        <v>3018</v>
      </c>
      <c r="H4" s="66"/>
      <c r="I4" s="66"/>
      <c r="J4" s="66"/>
      <c r="K4" s="69"/>
    </row>
    <row r="5" spans="1:11">
      <c r="A5" t="s">
        <v>3019</v>
      </c>
      <c r="B5">
        <v>640</v>
      </c>
      <c r="C5">
        <v>2</v>
      </c>
      <c r="D5">
        <v>41</v>
      </c>
      <c r="E5">
        <v>12</v>
      </c>
      <c r="F5">
        <v>1820</v>
      </c>
      <c r="H5" s="66">
        <f t="shared" ref="H5" si="0">C5/B5*500</f>
        <v>1.5625</v>
      </c>
      <c r="I5" s="66">
        <f t="shared" ref="I5" si="1">D5/B5*500</f>
        <v>32.03125</v>
      </c>
      <c r="J5" s="66">
        <f t="shared" ref="J5" si="2">F5/B5*500</f>
        <v>1421.875</v>
      </c>
      <c r="K5" s="69">
        <f t="shared" ref="K5" si="3">(E5*9)/B5*100</f>
        <v>16.875</v>
      </c>
    </row>
    <row r="6" spans="1:11" ht="15" thickBot="1">
      <c r="A6" t="s">
        <v>3020</v>
      </c>
      <c r="B6">
        <v>590</v>
      </c>
      <c r="C6">
        <v>3</v>
      </c>
      <c r="D6">
        <v>34</v>
      </c>
      <c r="E6">
        <v>9</v>
      </c>
      <c r="F6">
        <v>1760</v>
      </c>
      <c r="H6" s="66">
        <f t="shared" ref="H6:H69" si="4">C6/B6*500</f>
        <v>2.5423728813559321</v>
      </c>
      <c r="I6" s="66">
        <f t="shared" ref="I6:I69" si="5">D6/B6*500</f>
        <v>28.8135593220339</v>
      </c>
      <c r="J6" s="66">
        <f t="shared" ref="J6:J69" si="6">F6/B6*500</f>
        <v>1491.5254237288136</v>
      </c>
      <c r="K6" s="69">
        <f t="shared" ref="K6:K69" si="7">(E6*9)/B6*100</f>
        <v>13.728813559322035</v>
      </c>
    </row>
    <row r="7" spans="1:11" ht="15" thickBot="1">
      <c r="A7" s="8" t="s">
        <v>3021</v>
      </c>
      <c r="H7" s="66"/>
      <c r="I7" s="66"/>
      <c r="J7" s="66"/>
      <c r="K7" s="69"/>
    </row>
    <row r="8" spans="1:11">
      <c r="A8" t="s">
        <v>3022</v>
      </c>
      <c r="B8">
        <v>350</v>
      </c>
      <c r="C8">
        <v>2</v>
      </c>
      <c r="D8">
        <v>23</v>
      </c>
      <c r="E8">
        <v>4</v>
      </c>
      <c r="F8">
        <v>950</v>
      </c>
      <c r="H8" s="66">
        <f t="shared" si="4"/>
        <v>2.8571428571428572</v>
      </c>
      <c r="I8" s="66">
        <f t="shared" si="5"/>
        <v>32.857142857142854</v>
      </c>
      <c r="J8" s="66">
        <f t="shared" si="6"/>
        <v>1357.1428571428571</v>
      </c>
      <c r="K8" s="69">
        <f t="shared" si="7"/>
        <v>10.285714285714285</v>
      </c>
    </row>
    <row r="9" spans="1:11">
      <c r="A9" t="s">
        <v>3023</v>
      </c>
      <c r="B9">
        <v>440</v>
      </c>
      <c r="C9">
        <v>2</v>
      </c>
      <c r="D9">
        <v>33</v>
      </c>
      <c r="E9">
        <v>6</v>
      </c>
      <c r="F9">
        <v>1380</v>
      </c>
      <c r="H9" s="66">
        <f t="shared" si="4"/>
        <v>2.2727272727272725</v>
      </c>
      <c r="I9" s="66">
        <f t="shared" si="5"/>
        <v>37.5</v>
      </c>
      <c r="J9" s="66">
        <f t="shared" si="6"/>
        <v>1568.181818181818</v>
      </c>
      <c r="K9" s="69">
        <f t="shared" si="7"/>
        <v>12.272727272727273</v>
      </c>
    </row>
    <row r="10" spans="1:11">
      <c r="A10" t="s">
        <v>3024</v>
      </c>
      <c r="B10">
        <v>580</v>
      </c>
      <c r="C10">
        <v>3</v>
      </c>
      <c r="D10">
        <v>45</v>
      </c>
      <c r="E10">
        <v>9</v>
      </c>
      <c r="F10">
        <v>1870</v>
      </c>
      <c r="H10" s="66">
        <f t="shared" si="4"/>
        <v>2.5862068965517242</v>
      </c>
      <c r="I10" s="66">
        <f t="shared" si="5"/>
        <v>38.793103448275865</v>
      </c>
      <c r="J10" s="66">
        <f t="shared" si="6"/>
        <v>1612.0689655172414</v>
      </c>
      <c r="K10" s="69">
        <f t="shared" si="7"/>
        <v>13.96551724137931</v>
      </c>
    </row>
    <row r="11" spans="1:11">
      <c r="A11" t="s">
        <v>3025</v>
      </c>
      <c r="B11">
        <v>15</v>
      </c>
      <c r="C11">
        <v>0</v>
      </c>
      <c r="D11">
        <v>0</v>
      </c>
      <c r="E11">
        <v>0</v>
      </c>
      <c r="F11">
        <v>180</v>
      </c>
      <c r="H11" s="66">
        <f t="shared" si="4"/>
        <v>0</v>
      </c>
      <c r="I11" s="66">
        <f t="shared" si="5"/>
        <v>0</v>
      </c>
      <c r="J11" s="66">
        <f t="shared" si="6"/>
        <v>6000</v>
      </c>
      <c r="K11" s="69">
        <f t="shared" si="7"/>
        <v>0</v>
      </c>
    </row>
    <row r="12" spans="1:11">
      <c r="A12" t="s">
        <v>3026</v>
      </c>
      <c r="B12">
        <v>50</v>
      </c>
      <c r="C12">
        <v>0</v>
      </c>
      <c r="D12">
        <v>0</v>
      </c>
      <c r="E12">
        <v>0.5</v>
      </c>
      <c r="F12">
        <v>160</v>
      </c>
      <c r="H12" s="66">
        <f t="shared" si="4"/>
        <v>0</v>
      </c>
      <c r="I12" s="66">
        <f t="shared" si="5"/>
        <v>0</v>
      </c>
      <c r="J12" s="66">
        <f t="shared" si="6"/>
        <v>1600</v>
      </c>
      <c r="K12" s="69">
        <f t="shared" si="7"/>
        <v>9</v>
      </c>
    </row>
    <row r="13" spans="1:11">
      <c r="A13" t="s">
        <v>3027</v>
      </c>
      <c r="B13">
        <v>440</v>
      </c>
      <c r="C13">
        <v>2</v>
      </c>
      <c r="D13">
        <v>23</v>
      </c>
      <c r="E13">
        <v>5</v>
      </c>
      <c r="F13">
        <v>1290</v>
      </c>
      <c r="H13" s="66">
        <f t="shared" si="4"/>
        <v>2.2727272727272725</v>
      </c>
      <c r="I13" s="66">
        <f t="shared" si="5"/>
        <v>26.136363636363633</v>
      </c>
      <c r="J13" s="66">
        <f t="shared" si="6"/>
        <v>1465.9090909090908</v>
      </c>
      <c r="K13" s="69">
        <f t="shared" si="7"/>
        <v>10.227272727272728</v>
      </c>
    </row>
    <row r="14" spans="1:11">
      <c r="A14" t="s">
        <v>3028</v>
      </c>
      <c r="B14">
        <v>530</v>
      </c>
      <c r="C14">
        <v>2</v>
      </c>
      <c r="D14">
        <v>34</v>
      </c>
      <c r="E14">
        <v>7</v>
      </c>
      <c r="F14">
        <v>1720</v>
      </c>
      <c r="H14" s="66">
        <f t="shared" si="4"/>
        <v>1.8867924528301887</v>
      </c>
      <c r="I14" s="66">
        <f t="shared" si="5"/>
        <v>32.075471698113205</v>
      </c>
      <c r="J14" s="66">
        <f t="shared" si="6"/>
        <v>1622.6415094339623</v>
      </c>
      <c r="K14" s="69">
        <f t="shared" si="7"/>
        <v>11.886792452830189</v>
      </c>
    </row>
    <row r="15" spans="1:11" ht="15" thickBot="1">
      <c r="A15" t="s">
        <v>3029</v>
      </c>
      <c r="B15">
        <v>650</v>
      </c>
      <c r="C15">
        <v>2</v>
      </c>
      <c r="D15">
        <v>45</v>
      </c>
      <c r="E15">
        <v>10</v>
      </c>
      <c r="F15">
        <v>2330</v>
      </c>
      <c r="H15" s="66">
        <f t="shared" si="4"/>
        <v>1.5384615384615385</v>
      </c>
      <c r="I15" s="66">
        <f t="shared" si="5"/>
        <v>34.61538461538462</v>
      </c>
      <c r="J15" s="66">
        <f t="shared" si="6"/>
        <v>1792.3076923076924</v>
      </c>
      <c r="K15" s="69">
        <f t="shared" si="7"/>
        <v>13.846153846153847</v>
      </c>
    </row>
    <row r="16" spans="1:11" ht="15" thickBot="1">
      <c r="A16" s="8" t="s">
        <v>3030</v>
      </c>
      <c r="H16" s="66"/>
      <c r="I16" s="66"/>
      <c r="J16" s="66"/>
      <c r="K16" s="69"/>
    </row>
    <row r="17" spans="1:11">
      <c r="A17" s="10" t="s">
        <v>3031</v>
      </c>
      <c r="B17">
        <v>540</v>
      </c>
      <c r="C17">
        <v>4</v>
      </c>
      <c r="D17">
        <v>20</v>
      </c>
      <c r="E17">
        <v>4</v>
      </c>
      <c r="F17">
        <v>960</v>
      </c>
      <c r="H17" s="66">
        <f t="shared" si="4"/>
        <v>3.7037037037037037</v>
      </c>
      <c r="I17" s="66">
        <f t="shared" si="5"/>
        <v>18.518518518518519</v>
      </c>
      <c r="J17" s="66">
        <f t="shared" si="6"/>
        <v>888.8888888888888</v>
      </c>
      <c r="K17" s="69">
        <f t="shared" si="7"/>
        <v>6.666666666666667</v>
      </c>
    </row>
    <row r="18" spans="1:11">
      <c r="A18" t="s">
        <v>3032</v>
      </c>
      <c r="B18">
        <v>50</v>
      </c>
      <c r="C18">
        <v>0</v>
      </c>
      <c r="D18">
        <v>3</v>
      </c>
      <c r="E18">
        <v>2.5</v>
      </c>
      <c r="F18">
        <v>240</v>
      </c>
      <c r="H18" s="66">
        <f t="shared" si="4"/>
        <v>0</v>
      </c>
      <c r="I18" s="66">
        <f t="shared" si="5"/>
        <v>30</v>
      </c>
      <c r="J18" s="66">
        <f t="shared" si="6"/>
        <v>2400</v>
      </c>
      <c r="K18" s="69">
        <f t="shared" si="7"/>
        <v>45</v>
      </c>
    </row>
    <row r="19" spans="1:11">
      <c r="A19" t="s">
        <v>3033</v>
      </c>
      <c r="B19">
        <v>510</v>
      </c>
      <c r="C19">
        <v>2</v>
      </c>
      <c r="D19">
        <v>28</v>
      </c>
      <c r="E19">
        <v>7</v>
      </c>
      <c r="F19">
        <v>1510</v>
      </c>
      <c r="H19" s="66">
        <f t="shared" si="4"/>
        <v>1.9607843137254901</v>
      </c>
      <c r="I19" s="66">
        <f t="shared" si="5"/>
        <v>27.450980392156861</v>
      </c>
      <c r="J19" s="66">
        <f t="shared" si="6"/>
        <v>1480.3921568627452</v>
      </c>
      <c r="K19" s="69">
        <f t="shared" si="7"/>
        <v>12.352941176470589</v>
      </c>
    </row>
    <row r="20" spans="1:11">
      <c r="A20" t="s">
        <v>3034</v>
      </c>
      <c r="B20">
        <v>510</v>
      </c>
      <c r="C20">
        <v>3</v>
      </c>
      <c r="D20">
        <v>24</v>
      </c>
      <c r="E20">
        <v>8</v>
      </c>
      <c r="F20">
        <v>2350</v>
      </c>
      <c r="H20" s="66">
        <f t="shared" si="4"/>
        <v>2.9411764705882351</v>
      </c>
      <c r="I20" s="66">
        <f t="shared" si="5"/>
        <v>23.52941176470588</v>
      </c>
      <c r="J20" s="66">
        <f t="shared" si="6"/>
        <v>2303.9215686274506</v>
      </c>
      <c r="K20" s="69">
        <f t="shared" si="7"/>
        <v>14.117647058823529</v>
      </c>
    </row>
    <row r="21" spans="1:11">
      <c r="A21" t="s">
        <v>3035</v>
      </c>
      <c r="B21">
        <v>420</v>
      </c>
      <c r="C21">
        <v>2</v>
      </c>
      <c r="D21">
        <v>25</v>
      </c>
      <c r="E21">
        <v>8</v>
      </c>
      <c r="F21">
        <v>1840</v>
      </c>
      <c r="H21" s="66">
        <f t="shared" si="4"/>
        <v>2.3809523809523814</v>
      </c>
      <c r="I21" s="66">
        <f t="shared" si="5"/>
        <v>29.761904761904759</v>
      </c>
      <c r="J21" s="66">
        <f t="shared" si="6"/>
        <v>2190.4761904761908</v>
      </c>
      <c r="K21" s="69">
        <f t="shared" si="7"/>
        <v>17.142857142857142</v>
      </c>
    </row>
    <row r="22" spans="1:11" ht="15" thickBot="1">
      <c r="A22" t="s">
        <v>3036</v>
      </c>
      <c r="B22">
        <v>430</v>
      </c>
      <c r="C22">
        <v>2</v>
      </c>
      <c r="D22">
        <v>26</v>
      </c>
      <c r="E22">
        <v>6</v>
      </c>
      <c r="F22">
        <v>2120</v>
      </c>
      <c r="H22" s="66">
        <f t="shared" si="4"/>
        <v>2.3255813953488373</v>
      </c>
      <c r="I22" s="66">
        <f t="shared" si="5"/>
        <v>30.232558139534884</v>
      </c>
      <c r="J22" s="66">
        <f t="shared" si="6"/>
        <v>2465.1162790697672</v>
      </c>
      <c r="K22" s="69">
        <f t="shared" si="7"/>
        <v>12.558139534883722</v>
      </c>
    </row>
    <row r="23" spans="1:11" ht="15" thickBot="1">
      <c r="A23" s="8" t="s">
        <v>3037</v>
      </c>
      <c r="H23" s="66"/>
      <c r="I23" s="66"/>
      <c r="J23" s="66"/>
      <c r="K23" s="69"/>
    </row>
    <row r="24" spans="1:11">
      <c r="A24" t="s">
        <v>3038</v>
      </c>
      <c r="B24">
        <v>730</v>
      </c>
      <c r="C24">
        <v>4</v>
      </c>
      <c r="D24">
        <v>51</v>
      </c>
      <c r="E24">
        <v>8</v>
      </c>
      <c r="F24">
        <v>2430</v>
      </c>
      <c r="H24" s="66">
        <f t="shared" si="4"/>
        <v>2.7397260273972601</v>
      </c>
      <c r="I24" s="66">
        <f t="shared" si="5"/>
        <v>34.93150684931507</v>
      </c>
      <c r="J24" s="66">
        <f t="shared" si="6"/>
        <v>1664.3835616438357</v>
      </c>
      <c r="K24" s="69">
        <f t="shared" si="7"/>
        <v>9.8630136986301373</v>
      </c>
    </row>
    <row r="25" spans="1:11">
      <c r="A25" t="s">
        <v>3039</v>
      </c>
      <c r="B25">
        <v>640</v>
      </c>
      <c r="C25">
        <v>4</v>
      </c>
      <c r="D25">
        <v>32</v>
      </c>
      <c r="E25">
        <v>8</v>
      </c>
      <c r="F25">
        <v>1610</v>
      </c>
      <c r="H25" s="66">
        <f t="shared" si="4"/>
        <v>3.125</v>
      </c>
      <c r="I25" s="66">
        <f t="shared" si="5"/>
        <v>25</v>
      </c>
      <c r="J25" s="66">
        <f t="shared" si="6"/>
        <v>1257.8125</v>
      </c>
      <c r="K25" s="69">
        <f t="shared" si="7"/>
        <v>11.25</v>
      </c>
    </row>
    <row r="26" spans="1:11">
      <c r="A26" t="s">
        <v>2960</v>
      </c>
      <c r="B26">
        <v>700</v>
      </c>
      <c r="C26">
        <v>5</v>
      </c>
      <c r="D26">
        <v>39</v>
      </c>
      <c r="E26">
        <v>7</v>
      </c>
      <c r="F26">
        <v>1770</v>
      </c>
      <c r="H26" s="66">
        <f t="shared" si="4"/>
        <v>3.5714285714285712</v>
      </c>
      <c r="I26" s="66">
        <f t="shared" si="5"/>
        <v>27.857142857142858</v>
      </c>
      <c r="J26" s="66">
        <f t="shared" si="6"/>
        <v>1264.2857142857142</v>
      </c>
      <c r="K26" s="69">
        <f t="shared" si="7"/>
        <v>9</v>
      </c>
    </row>
    <row r="27" spans="1:11">
      <c r="A27" t="s">
        <v>2961</v>
      </c>
      <c r="B27">
        <v>500</v>
      </c>
      <c r="C27">
        <v>8</v>
      </c>
      <c r="D27">
        <v>35</v>
      </c>
      <c r="E27">
        <v>6</v>
      </c>
      <c r="F27">
        <v>1500</v>
      </c>
      <c r="H27" s="66">
        <f t="shared" si="4"/>
        <v>8</v>
      </c>
      <c r="I27" s="66">
        <f t="shared" si="5"/>
        <v>35</v>
      </c>
      <c r="J27" s="66">
        <f t="shared" si="6"/>
        <v>1500</v>
      </c>
      <c r="K27" s="69">
        <f t="shared" si="7"/>
        <v>10.8</v>
      </c>
    </row>
    <row r="28" spans="1:11">
      <c r="A28" t="s">
        <v>2962</v>
      </c>
      <c r="B28">
        <v>800</v>
      </c>
      <c r="C28">
        <v>5</v>
      </c>
      <c r="D28">
        <v>45</v>
      </c>
      <c r="E28">
        <v>9</v>
      </c>
      <c r="F28">
        <v>2200</v>
      </c>
      <c r="H28" s="66">
        <f t="shared" si="4"/>
        <v>3.125</v>
      </c>
      <c r="I28" s="66">
        <f t="shared" si="5"/>
        <v>28.125</v>
      </c>
      <c r="J28" s="66">
        <f t="shared" si="6"/>
        <v>1375</v>
      </c>
      <c r="K28" s="69">
        <f t="shared" si="7"/>
        <v>10.125</v>
      </c>
    </row>
    <row r="29" spans="1:11" ht="15" thickBot="1">
      <c r="A29" t="s">
        <v>2963</v>
      </c>
      <c r="B29">
        <v>600</v>
      </c>
      <c r="C29">
        <v>8</v>
      </c>
      <c r="D29">
        <v>41</v>
      </c>
      <c r="E29">
        <v>9</v>
      </c>
      <c r="F29">
        <v>1940</v>
      </c>
      <c r="H29" s="66">
        <f t="shared" si="4"/>
        <v>6.666666666666667</v>
      </c>
      <c r="I29" s="66">
        <f t="shared" si="5"/>
        <v>34.166666666666664</v>
      </c>
      <c r="J29" s="66">
        <f t="shared" si="6"/>
        <v>1616.6666666666667</v>
      </c>
      <c r="K29" s="69">
        <f t="shared" si="7"/>
        <v>13.5</v>
      </c>
    </row>
    <row r="30" spans="1:11" ht="15" thickBot="1">
      <c r="A30" s="8" t="s">
        <v>2964</v>
      </c>
      <c r="H30" s="66"/>
      <c r="I30" s="66"/>
      <c r="J30" s="66"/>
      <c r="K30" s="69"/>
    </row>
    <row r="31" spans="1:11">
      <c r="A31" t="s">
        <v>2965</v>
      </c>
      <c r="B31">
        <v>510</v>
      </c>
      <c r="C31">
        <v>4</v>
      </c>
      <c r="D31">
        <v>26</v>
      </c>
      <c r="E31">
        <v>4</v>
      </c>
      <c r="F31">
        <v>1110</v>
      </c>
      <c r="H31" s="66">
        <f t="shared" si="4"/>
        <v>3.9215686274509802</v>
      </c>
      <c r="I31" s="66">
        <f t="shared" si="5"/>
        <v>25.490196078431371</v>
      </c>
      <c r="J31" s="66">
        <f t="shared" si="6"/>
        <v>1088.2352941176471</v>
      </c>
      <c r="K31" s="69">
        <f t="shared" si="7"/>
        <v>7.0588235294117645</v>
      </c>
    </row>
    <row r="32" spans="1:11">
      <c r="A32" t="s">
        <v>2966</v>
      </c>
      <c r="B32">
        <v>380</v>
      </c>
      <c r="C32">
        <v>3</v>
      </c>
      <c r="D32">
        <v>24</v>
      </c>
      <c r="E32">
        <v>2.5</v>
      </c>
      <c r="F32">
        <v>1000</v>
      </c>
      <c r="H32" s="66">
        <f t="shared" si="4"/>
        <v>3.9473684210526319</v>
      </c>
      <c r="I32" s="66">
        <f t="shared" si="5"/>
        <v>31.578947368421055</v>
      </c>
      <c r="J32" s="66">
        <f t="shared" si="6"/>
        <v>1315.7894736842106</v>
      </c>
      <c r="K32" s="69">
        <f t="shared" si="7"/>
        <v>5.9210526315789469</v>
      </c>
    </row>
    <row r="33" spans="1:11">
      <c r="A33" t="s">
        <v>2967</v>
      </c>
      <c r="B33">
        <v>610</v>
      </c>
      <c r="C33">
        <v>3</v>
      </c>
      <c r="D33">
        <v>33</v>
      </c>
      <c r="E33">
        <v>7</v>
      </c>
      <c r="F33">
        <v>1400</v>
      </c>
      <c r="H33" s="66">
        <f t="shared" si="4"/>
        <v>2.459016393442623</v>
      </c>
      <c r="I33" s="66">
        <f t="shared" si="5"/>
        <v>27.049180327868854</v>
      </c>
      <c r="J33" s="66">
        <f t="shared" si="6"/>
        <v>1147.5409836065573</v>
      </c>
      <c r="K33" s="69">
        <f t="shared" si="7"/>
        <v>10.327868852459018</v>
      </c>
    </row>
    <row r="34" spans="1:11">
      <c r="A34" t="s">
        <v>2968</v>
      </c>
      <c r="B34">
        <v>480</v>
      </c>
      <c r="C34">
        <v>2</v>
      </c>
      <c r="D34">
        <v>31</v>
      </c>
      <c r="E34">
        <v>6</v>
      </c>
      <c r="F34">
        <v>1280</v>
      </c>
      <c r="H34" s="66">
        <f t="shared" si="4"/>
        <v>2.0833333333333335</v>
      </c>
      <c r="I34" s="66">
        <f t="shared" si="5"/>
        <v>32.291666666666671</v>
      </c>
      <c r="J34" s="66">
        <f t="shared" si="6"/>
        <v>1333.3333333333333</v>
      </c>
      <c r="K34" s="69">
        <f t="shared" si="7"/>
        <v>11.25</v>
      </c>
    </row>
    <row r="35" spans="1:11">
      <c r="A35" t="s">
        <v>2969</v>
      </c>
      <c r="B35">
        <v>460</v>
      </c>
      <c r="C35">
        <v>2</v>
      </c>
      <c r="D35">
        <v>30</v>
      </c>
      <c r="E35">
        <v>6</v>
      </c>
      <c r="F35">
        <v>1440</v>
      </c>
      <c r="H35" s="66">
        <f t="shared" si="4"/>
        <v>2.1739130434782608</v>
      </c>
      <c r="I35" s="66">
        <f t="shared" si="5"/>
        <v>32.608695652173914</v>
      </c>
      <c r="J35" s="66">
        <f t="shared" si="6"/>
        <v>1565.217391304348</v>
      </c>
      <c r="K35" s="69">
        <f t="shared" si="7"/>
        <v>11.739130434782609</v>
      </c>
    </row>
    <row r="36" spans="1:11">
      <c r="A36" t="s">
        <v>2970</v>
      </c>
      <c r="B36">
        <v>350</v>
      </c>
      <c r="C36">
        <v>2</v>
      </c>
      <c r="D36">
        <v>25</v>
      </c>
      <c r="E36">
        <v>2.5</v>
      </c>
      <c r="F36">
        <v>970</v>
      </c>
      <c r="H36" s="66">
        <f t="shared" si="4"/>
        <v>2.8571428571428572</v>
      </c>
      <c r="I36" s="66">
        <f t="shared" si="5"/>
        <v>35.714285714285715</v>
      </c>
      <c r="J36" s="66">
        <f t="shared" si="6"/>
        <v>1385.7142857142858</v>
      </c>
      <c r="K36" s="69">
        <f t="shared" si="7"/>
        <v>6.4285714285714279</v>
      </c>
    </row>
    <row r="37" spans="1:11">
      <c r="A37" t="s">
        <v>2971</v>
      </c>
      <c r="B37">
        <v>590</v>
      </c>
      <c r="C37">
        <v>4</v>
      </c>
      <c r="D37">
        <v>42</v>
      </c>
      <c r="E37">
        <v>4</v>
      </c>
      <c r="F37">
        <v>1610</v>
      </c>
      <c r="H37" s="66">
        <f t="shared" si="4"/>
        <v>3.3898305084745761</v>
      </c>
      <c r="I37" s="66">
        <f t="shared" si="5"/>
        <v>35.593220338983052</v>
      </c>
      <c r="J37" s="66">
        <f t="shared" si="6"/>
        <v>1364.4067796610168</v>
      </c>
      <c r="K37" s="69">
        <f t="shared" si="7"/>
        <v>6.1016949152542379</v>
      </c>
    </row>
    <row r="38" spans="1:11">
      <c r="A38" t="s">
        <v>2972</v>
      </c>
      <c r="B38">
        <v>45</v>
      </c>
      <c r="C38">
        <v>0</v>
      </c>
      <c r="D38">
        <v>0</v>
      </c>
      <c r="E38">
        <v>0</v>
      </c>
      <c r="F38">
        <v>350</v>
      </c>
      <c r="H38" s="66">
        <f t="shared" si="4"/>
        <v>0</v>
      </c>
      <c r="I38" s="66">
        <f t="shared" si="5"/>
        <v>0</v>
      </c>
      <c r="J38" s="66">
        <f t="shared" si="6"/>
        <v>3888.8888888888887</v>
      </c>
      <c r="K38" s="69">
        <f t="shared" si="7"/>
        <v>0</v>
      </c>
    </row>
    <row r="39" spans="1:11">
      <c r="A39" t="s">
        <v>2973</v>
      </c>
      <c r="B39">
        <v>10</v>
      </c>
      <c r="C39">
        <v>0</v>
      </c>
      <c r="D39">
        <v>0</v>
      </c>
      <c r="E39">
        <v>0</v>
      </c>
      <c r="F39">
        <v>720</v>
      </c>
      <c r="H39" s="66">
        <f t="shared" si="4"/>
        <v>0</v>
      </c>
      <c r="I39" s="66">
        <f t="shared" si="5"/>
        <v>0</v>
      </c>
      <c r="J39" s="66">
        <f t="shared" si="6"/>
        <v>36000</v>
      </c>
      <c r="K39" s="69">
        <f t="shared" si="7"/>
        <v>0</v>
      </c>
    </row>
    <row r="40" spans="1:11">
      <c r="A40" t="s">
        <v>2974</v>
      </c>
      <c r="B40">
        <v>140</v>
      </c>
      <c r="C40">
        <v>0</v>
      </c>
      <c r="D40">
        <v>0</v>
      </c>
      <c r="E40">
        <v>2</v>
      </c>
      <c r="F40">
        <v>130</v>
      </c>
      <c r="H40" s="66">
        <f t="shared" si="4"/>
        <v>0</v>
      </c>
      <c r="I40" s="66">
        <f t="shared" si="5"/>
        <v>0</v>
      </c>
      <c r="J40" s="66">
        <f t="shared" si="6"/>
        <v>464.28571428571428</v>
      </c>
      <c r="K40" s="69">
        <f t="shared" si="7"/>
        <v>12.857142857142856</v>
      </c>
    </row>
    <row r="41" spans="1:11" ht="15" thickBot="1">
      <c r="A41" t="s">
        <v>2975</v>
      </c>
      <c r="B41">
        <v>160</v>
      </c>
      <c r="C41">
        <v>0</v>
      </c>
      <c r="D41">
        <v>1</v>
      </c>
      <c r="E41">
        <v>3.5</v>
      </c>
      <c r="F41">
        <v>280</v>
      </c>
      <c r="H41" s="66">
        <f t="shared" si="4"/>
        <v>0</v>
      </c>
      <c r="I41" s="66">
        <f t="shared" si="5"/>
        <v>3.125</v>
      </c>
      <c r="J41" s="66">
        <f t="shared" si="6"/>
        <v>875</v>
      </c>
      <c r="K41" s="69">
        <f t="shared" si="7"/>
        <v>19.6875</v>
      </c>
    </row>
    <row r="42" spans="1:11" ht="15" thickBot="1">
      <c r="A42" s="8" t="s">
        <v>2976</v>
      </c>
      <c r="H42" s="66"/>
      <c r="I42" s="66"/>
      <c r="J42" s="66"/>
      <c r="K42" s="69"/>
    </row>
    <row r="43" spans="1:11">
      <c r="A43" t="s">
        <v>2977</v>
      </c>
      <c r="B43">
        <v>210</v>
      </c>
      <c r="C43">
        <v>1</v>
      </c>
      <c r="D43">
        <v>12</v>
      </c>
      <c r="E43">
        <v>2</v>
      </c>
      <c r="F43">
        <v>520</v>
      </c>
      <c r="H43" s="66">
        <f t="shared" si="4"/>
        <v>2.3809523809523814</v>
      </c>
      <c r="I43" s="66">
        <f t="shared" si="5"/>
        <v>28.571428571428569</v>
      </c>
      <c r="J43" s="66">
        <f t="shared" si="6"/>
        <v>1238.0952380952381</v>
      </c>
      <c r="K43" s="69">
        <f t="shared" si="7"/>
        <v>8.5714285714285712</v>
      </c>
    </row>
    <row r="44" spans="1:11">
      <c r="A44" t="s">
        <v>2978</v>
      </c>
      <c r="B44">
        <v>250</v>
      </c>
      <c r="C44">
        <v>1</v>
      </c>
      <c r="D44">
        <v>15</v>
      </c>
      <c r="E44">
        <v>4.5</v>
      </c>
      <c r="F44">
        <v>770</v>
      </c>
      <c r="H44" s="66">
        <f t="shared" si="4"/>
        <v>2</v>
      </c>
      <c r="I44" s="66">
        <f t="shared" si="5"/>
        <v>30</v>
      </c>
      <c r="J44" s="66">
        <f t="shared" si="6"/>
        <v>1540</v>
      </c>
      <c r="K44" s="69">
        <f t="shared" si="7"/>
        <v>16.2</v>
      </c>
    </row>
    <row r="45" spans="1:11">
      <c r="A45" t="s">
        <v>2979</v>
      </c>
      <c r="B45">
        <v>320</v>
      </c>
      <c r="C45">
        <v>2</v>
      </c>
      <c r="D45">
        <v>13</v>
      </c>
      <c r="E45">
        <v>2.5</v>
      </c>
      <c r="F45">
        <v>680</v>
      </c>
      <c r="H45" s="66">
        <f t="shared" si="4"/>
        <v>3.125</v>
      </c>
      <c r="I45" s="66">
        <f t="shared" si="5"/>
        <v>20.3125</v>
      </c>
      <c r="J45" s="66">
        <f t="shared" si="6"/>
        <v>1062.5</v>
      </c>
      <c r="K45" s="69">
        <f t="shared" si="7"/>
        <v>7.03125</v>
      </c>
    </row>
    <row r="46" spans="1:11">
      <c r="A46" t="s">
        <v>2980</v>
      </c>
      <c r="B46">
        <v>210</v>
      </c>
      <c r="C46">
        <v>1</v>
      </c>
      <c r="D46">
        <v>13</v>
      </c>
      <c r="E46">
        <v>1.5</v>
      </c>
      <c r="F46">
        <v>900</v>
      </c>
      <c r="H46" s="66">
        <f t="shared" si="4"/>
        <v>2.3809523809523814</v>
      </c>
      <c r="I46" s="66">
        <f t="shared" si="5"/>
        <v>30.952380952380953</v>
      </c>
      <c r="J46" s="66">
        <f t="shared" si="6"/>
        <v>2142.8571428571427</v>
      </c>
      <c r="K46" s="69">
        <f t="shared" si="7"/>
        <v>6.4285714285714279</v>
      </c>
    </row>
    <row r="47" spans="1:11">
      <c r="A47" t="s">
        <v>2981</v>
      </c>
      <c r="B47">
        <v>170</v>
      </c>
      <c r="C47">
        <v>1</v>
      </c>
      <c r="D47">
        <v>6</v>
      </c>
      <c r="E47">
        <v>1.5</v>
      </c>
      <c r="F47">
        <v>350</v>
      </c>
      <c r="H47" s="66">
        <f t="shared" si="4"/>
        <v>2.9411764705882351</v>
      </c>
      <c r="I47" s="66">
        <f t="shared" si="5"/>
        <v>17.647058823529413</v>
      </c>
      <c r="J47" s="66">
        <f t="shared" si="6"/>
        <v>1029.4117647058822</v>
      </c>
      <c r="K47" s="69">
        <f t="shared" si="7"/>
        <v>7.9411764705882346</v>
      </c>
    </row>
    <row r="48" spans="1:11">
      <c r="A48" t="s">
        <v>2982</v>
      </c>
      <c r="B48">
        <v>30</v>
      </c>
      <c r="C48">
        <v>2</v>
      </c>
      <c r="D48">
        <v>0</v>
      </c>
      <c r="E48">
        <v>0</v>
      </c>
      <c r="F48">
        <v>0</v>
      </c>
      <c r="H48" s="66">
        <f t="shared" si="4"/>
        <v>33.333333333333336</v>
      </c>
      <c r="I48" s="66">
        <f t="shared" si="5"/>
        <v>0</v>
      </c>
      <c r="J48" s="66">
        <f t="shared" si="6"/>
        <v>0</v>
      </c>
      <c r="K48" s="69">
        <f t="shared" si="7"/>
        <v>0</v>
      </c>
    </row>
    <row r="49" spans="1:11">
      <c r="A49" t="s">
        <v>2983</v>
      </c>
      <c r="B49">
        <v>50</v>
      </c>
      <c r="C49">
        <v>0</v>
      </c>
      <c r="D49">
        <v>1</v>
      </c>
      <c r="E49">
        <v>0</v>
      </c>
      <c r="F49">
        <v>30</v>
      </c>
      <c r="H49" s="66">
        <f t="shared" si="4"/>
        <v>0</v>
      </c>
      <c r="I49" s="66">
        <f t="shared" si="5"/>
        <v>10</v>
      </c>
      <c r="J49" s="66">
        <f t="shared" si="6"/>
        <v>300</v>
      </c>
      <c r="K49" s="69">
        <f t="shared" si="7"/>
        <v>0</v>
      </c>
    </row>
    <row r="50" spans="1:11">
      <c r="A50" t="s">
        <v>2984</v>
      </c>
      <c r="B50">
        <v>240</v>
      </c>
      <c r="C50">
        <v>3</v>
      </c>
      <c r="D50">
        <v>3</v>
      </c>
      <c r="E50">
        <v>2</v>
      </c>
      <c r="F50">
        <v>540</v>
      </c>
      <c r="H50" s="66">
        <f t="shared" si="4"/>
        <v>6.25</v>
      </c>
      <c r="I50" s="66">
        <f t="shared" si="5"/>
        <v>6.25</v>
      </c>
      <c r="J50" s="66">
        <f t="shared" si="6"/>
        <v>1125</v>
      </c>
      <c r="K50" s="69">
        <f t="shared" si="7"/>
        <v>7.5</v>
      </c>
    </row>
    <row r="51" spans="1:11">
      <c r="A51" t="s">
        <v>2985</v>
      </c>
      <c r="B51">
        <v>430</v>
      </c>
      <c r="C51">
        <v>2</v>
      </c>
      <c r="D51">
        <v>4</v>
      </c>
      <c r="E51">
        <v>9</v>
      </c>
      <c r="F51">
        <v>210</v>
      </c>
      <c r="H51" s="66">
        <f t="shared" si="4"/>
        <v>2.3255813953488373</v>
      </c>
      <c r="I51" s="66">
        <f t="shared" si="5"/>
        <v>4.6511627906976747</v>
      </c>
      <c r="J51" s="66">
        <f t="shared" si="6"/>
        <v>244.18604651162789</v>
      </c>
      <c r="K51" s="69">
        <f t="shared" si="7"/>
        <v>18.837209302325579</v>
      </c>
    </row>
    <row r="52" spans="1:11">
      <c r="A52" t="s">
        <v>2986</v>
      </c>
      <c r="B52">
        <v>390</v>
      </c>
      <c r="C52">
        <v>2</v>
      </c>
      <c r="D52">
        <v>4</v>
      </c>
      <c r="E52">
        <v>6</v>
      </c>
      <c r="F52">
        <v>200</v>
      </c>
      <c r="H52" s="66">
        <f t="shared" si="4"/>
        <v>2.5641025641025643</v>
      </c>
      <c r="I52" s="66">
        <f t="shared" si="5"/>
        <v>5.1282051282051286</v>
      </c>
      <c r="J52" s="66">
        <f t="shared" si="6"/>
        <v>256.41025641025641</v>
      </c>
      <c r="K52" s="69">
        <f t="shared" si="7"/>
        <v>13.846153846153847</v>
      </c>
    </row>
    <row r="53" spans="1:11">
      <c r="A53" t="s">
        <v>2987</v>
      </c>
      <c r="B53">
        <v>570</v>
      </c>
      <c r="C53">
        <v>4</v>
      </c>
      <c r="D53">
        <v>6</v>
      </c>
      <c r="E53">
        <v>13</v>
      </c>
      <c r="F53">
        <v>280</v>
      </c>
      <c r="H53" s="66">
        <f t="shared" si="4"/>
        <v>3.5087719298245617</v>
      </c>
      <c r="I53" s="66">
        <f t="shared" si="5"/>
        <v>5.2631578947368416</v>
      </c>
      <c r="J53" s="66">
        <f t="shared" si="6"/>
        <v>245.61403508771929</v>
      </c>
      <c r="K53" s="69">
        <f t="shared" si="7"/>
        <v>20.526315789473685</v>
      </c>
    </row>
    <row r="54" spans="1:11">
      <c r="A54" t="s">
        <v>2988</v>
      </c>
      <c r="B54">
        <v>350</v>
      </c>
      <c r="C54">
        <v>1</v>
      </c>
      <c r="D54">
        <v>9</v>
      </c>
      <c r="E54">
        <v>6</v>
      </c>
      <c r="F54">
        <v>280</v>
      </c>
      <c r="H54" s="66">
        <f t="shared" si="4"/>
        <v>1.4285714285714286</v>
      </c>
      <c r="I54" s="66">
        <f t="shared" si="5"/>
        <v>12.857142857142858</v>
      </c>
      <c r="J54" s="66">
        <f t="shared" si="6"/>
        <v>400</v>
      </c>
      <c r="K54" s="69">
        <f t="shared" si="7"/>
        <v>15.428571428571427</v>
      </c>
    </row>
    <row r="55" spans="1:11">
      <c r="A55" t="s">
        <v>2989</v>
      </c>
      <c r="B55">
        <v>350</v>
      </c>
      <c r="C55">
        <v>0</v>
      </c>
      <c r="D55">
        <v>9</v>
      </c>
      <c r="E55">
        <v>6</v>
      </c>
      <c r="F55">
        <v>270</v>
      </c>
      <c r="H55" s="66">
        <f t="shared" si="4"/>
        <v>0</v>
      </c>
      <c r="I55" s="66">
        <f t="shared" si="5"/>
        <v>12.857142857142858</v>
      </c>
      <c r="J55" s="66">
        <f t="shared" si="6"/>
        <v>385.71428571428572</v>
      </c>
      <c r="K55" s="69">
        <f t="shared" si="7"/>
        <v>15.428571428571427</v>
      </c>
    </row>
    <row r="56" spans="1:11" ht="15" thickBot="1">
      <c r="A56" t="s">
        <v>2990</v>
      </c>
      <c r="B56">
        <v>280</v>
      </c>
      <c r="C56">
        <v>0</v>
      </c>
      <c r="D56">
        <v>8</v>
      </c>
      <c r="E56">
        <v>6</v>
      </c>
      <c r="F56">
        <v>230</v>
      </c>
      <c r="H56" s="66">
        <f t="shared" si="4"/>
        <v>0</v>
      </c>
      <c r="I56" s="66">
        <f t="shared" si="5"/>
        <v>14.285714285714285</v>
      </c>
      <c r="J56" s="66">
        <f t="shared" si="6"/>
        <v>410.71428571428572</v>
      </c>
      <c r="K56" s="69">
        <f t="shared" si="7"/>
        <v>19.285714285714288</v>
      </c>
    </row>
    <row r="57" spans="1:11" ht="15" thickBot="1">
      <c r="A57" s="8" t="s">
        <v>2991</v>
      </c>
      <c r="H57" s="66"/>
      <c r="I57" s="66"/>
      <c r="J57" s="66"/>
      <c r="K57" s="69"/>
    </row>
    <row r="58" spans="1:11">
      <c r="A58" t="s">
        <v>2992</v>
      </c>
      <c r="B58">
        <v>430</v>
      </c>
      <c r="C58">
        <v>4</v>
      </c>
      <c r="D58">
        <v>29</v>
      </c>
      <c r="E58">
        <v>9</v>
      </c>
      <c r="F58">
        <v>1000</v>
      </c>
      <c r="H58" s="66">
        <f t="shared" si="4"/>
        <v>4.6511627906976747</v>
      </c>
      <c r="I58" s="66">
        <f t="shared" si="5"/>
        <v>33.720930232558139</v>
      </c>
      <c r="J58" s="66">
        <f t="shared" si="6"/>
        <v>1162.7906976744187</v>
      </c>
      <c r="K58" s="69">
        <f t="shared" si="7"/>
        <v>18.837209302325579</v>
      </c>
    </row>
    <row r="59" spans="1:11">
      <c r="A59" t="s">
        <v>2993</v>
      </c>
      <c r="B59">
        <v>250</v>
      </c>
      <c r="C59">
        <v>3</v>
      </c>
      <c r="D59">
        <v>23</v>
      </c>
      <c r="E59">
        <v>7</v>
      </c>
      <c r="F59">
        <v>670</v>
      </c>
      <c r="H59" s="66">
        <f t="shared" si="4"/>
        <v>6</v>
      </c>
      <c r="I59" s="66">
        <f t="shared" si="5"/>
        <v>46</v>
      </c>
      <c r="J59" s="66">
        <f t="shared" si="6"/>
        <v>1340</v>
      </c>
      <c r="K59" s="69">
        <f t="shared" si="7"/>
        <v>25.2</v>
      </c>
    </row>
    <row r="60" spans="1:11">
      <c r="A60" t="s">
        <v>2919</v>
      </c>
      <c r="B60">
        <v>80</v>
      </c>
      <c r="C60">
        <v>2</v>
      </c>
      <c r="D60">
        <v>5</v>
      </c>
      <c r="E60">
        <v>3</v>
      </c>
      <c r="F60">
        <v>105</v>
      </c>
      <c r="H60" s="66">
        <f t="shared" si="4"/>
        <v>12.5</v>
      </c>
      <c r="I60" s="66">
        <f t="shared" si="5"/>
        <v>31.25</v>
      </c>
      <c r="J60" s="66">
        <f t="shared" si="6"/>
        <v>656.25</v>
      </c>
      <c r="K60" s="69">
        <f t="shared" si="7"/>
        <v>33.75</v>
      </c>
    </row>
    <row r="61" spans="1:11">
      <c r="A61" t="s">
        <v>2920</v>
      </c>
      <c r="B61">
        <v>20</v>
      </c>
      <c r="C61">
        <v>0</v>
      </c>
      <c r="D61">
        <v>0</v>
      </c>
      <c r="E61">
        <v>0</v>
      </c>
      <c r="F61">
        <v>750</v>
      </c>
      <c r="H61" s="66">
        <f t="shared" si="4"/>
        <v>0</v>
      </c>
      <c r="I61" s="66">
        <f t="shared" si="5"/>
        <v>0</v>
      </c>
      <c r="J61" s="66">
        <f t="shared" si="6"/>
        <v>18750</v>
      </c>
      <c r="K61" s="69">
        <f t="shared" si="7"/>
        <v>0</v>
      </c>
    </row>
    <row r="62" spans="1:11">
      <c r="A62" t="s">
        <v>2921</v>
      </c>
      <c r="B62">
        <v>180</v>
      </c>
      <c r="C62">
        <v>0</v>
      </c>
      <c r="D62">
        <v>0</v>
      </c>
      <c r="E62">
        <v>2.5</v>
      </c>
      <c r="F62">
        <v>230</v>
      </c>
      <c r="H62" s="66">
        <f t="shared" si="4"/>
        <v>0</v>
      </c>
      <c r="I62" s="66">
        <f t="shared" si="5"/>
        <v>0</v>
      </c>
      <c r="J62" s="66">
        <f t="shared" si="6"/>
        <v>638.8888888888888</v>
      </c>
      <c r="K62" s="69">
        <f t="shared" si="7"/>
        <v>12.5</v>
      </c>
    </row>
    <row r="63" spans="1:11">
      <c r="A63" t="s">
        <v>2922</v>
      </c>
      <c r="B63">
        <v>130</v>
      </c>
      <c r="C63">
        <v>0</v>
      </c>
      <c r="D63">
        <v>0</v>
      </c>
      <c r="E63">
        <v>2</v>
      </c>
      <c r="F63">
        <v>470</v>
      </c>
      <c r="H63" s="66">
        <f t="shared" si="4"/>
        <v>0</v>
      </c>
      <c r="I63" s="66">
        <f t="shared" si="5"/>
        <v>0</v>
      </c>
      <c r="J63" s="66">
        <f t="shared" si="6"/>
        <v>1807.6923076923076</v>
      </c>
      <c r="K63" s="69">
        <f t="shared" si="7"/>
        <v>13.846153846153847</v>
      </c>
    </row>
    <row r="64" spans="1:11" ht="15" thickBot="1">
      <c r="A64" t="s">
        <v>2923</v>
      </c>
      <c r="B64">
        <v>210</v>
      </c>
      <c r="C64">
        <v>0</v>
      </c>
      <c r="D64">
        <v>0</v>
      </c>
      <c r="E64">
        <v>3.5</v>
      </c>
      <c r="F64">
        <v>310</v>
      </c>
      <c r="H64" s="66">
        <f t="shared" si="4"/>
        <v>0</v>
      </c>
      <c r="I64" s="66">
        <f t="shared" si="5"/>
        <v>0</v>
      </c>
      <c r="J64" s="66">
        <f t="shared" si="6"/>
        <v>738.09523809523819</v>
      </c>
      <c r="K64" s="69">
        <f t="shared" si="7"/>
        <v>15</v>
      </c>
    </row>
    <row r="65" spans="1:11" ht="15" thickBot="1">
      <c r="A65" s="8" t="s">
        <v>2924</v>
      </c>
      <c r="H65" s="66"/>
      <c r="I65" s="66"/>
      <c r="J65" s="66"/>
      <c r="K65" s="69"/>
    </row>
    <row r="66" spans="1:11">
      <c r="A66" t="s">
        <v>2925</v>
      </c>
      <c r="B66">
        <v>400</v>
      </c>
      <c r="C66">
        <v>5</v>
      </c>
      <c r="D66">
        <v>5</v>
      </c>
      <c r="E66">
        <v>3</v>
      </c>
      <c r="F66">
        <v>900</v>
      </c>
      <c r="H66" s="66">
        <f t="shared" si="4"/>
        <v>6.25</v>
      </c>
      <c r="I66" s="66">
        <f t="shared" si="5"/>
        <v>6.25</v>
      </c>
      <c r="J66" s="66">
        <f t="shared" si="6"/>
        <v>1125</v>
      </c>
      <c r="K66" s="69">
        <f t="shared" si="7"/>
        <v>6.75</v>
      </c>
    </row>
    <row r="67" spans="1:11">
      <c r="A67" t="s">
        <v>2926</v>
      </c>
      <c r="B67">
        <v>540</v>
      </c>
      <c r="C67">
        <v>7</v>
      </c>
      <c r="D67">
        <v>6</v>
      </c>
      <c r="E67">
        <v>4</v>
      </c>
      <c r="F67">
        <v>1200</v>
      </c>
      <c r="H67" s="66">
        <f t="shared" si="4"/>
        <v>6.481481481481481</v>
      </c>
      <c r="I67" s="66">
        <f t="shared" si="5"/>
        <v>5.5555555555555554</v>
      </c>
      <c r="J67" s="66">
        <f t="shared" si="6"/>
        <v>1111.1111111111111</v>
      </c>
      <c r="K67" s="69">
        <f t="shared" si="7"/>
        <v>6.666666666666667</v>
      </c>
    </row>
    <row r="68" spans="1:11">
      <c r="A68" t="s">
        <v>2927</v>
      </c>
      <c r="B68">
        <v>630</v>
      </c>
      <c r="C68">
        <v>8</v>
      </c>
      <c r="D68">
        <v>7</v>
      </c>
      <c r="E68">
        <v>5</v>
      </c>
      <c r="F68">
        <v>1420</v>
      </c>
      <c r="H68" s="66">
        <f t="shared" si="4"/>
        <v>6.3492063492063489</v>
      </c>
      <c r="I68" s="66">
        <f t="shared" si="5"/>
        <v>5.5555555555555554</v>
      </c>
      <c r="J68" s="66">
        <f t="shared" si="6"/>
        <v>1126.984126984127</v>
      </c>
      <c r="K68" s="69">
        <f t="shared" si="7"/>
        <v>7.1428571428571423</v>
      </c>
    </row>
    <row r="69" spans="1:11">
      <c r="A69" t="s">
        <v>2928</v>
      </c>
      <c r="B69">
        <v>230</v>
      </c>
      <c r="C69">
        <v>3</v>
      </c>
      <c r="D69">
        <v>2</v>
      </c>
      <c r="E69">
        <v>2</v>
      </c>
      <c r="F69">
        <v>460</v>
      </c>
      <c r="H69" s="66">
        <f t="shared" si="4"/>
        <v>6.5217391304347823</v>
      </c>
      <c r="I69" s="66">
        <f t="shared" si="5"/>
        <v>4.3478260869565215</v>
      </c>
      <c r="J69" s="66">
        <f t="shared" si="6"/>
        <v>1000</v>
      </c>
      <c r="K69" s="69">
        <f t="shared" si="7"/>
        <v>7.8260869565217401</v>
      </c>
    </row>
    <row r="70" spans="1:11">
      <c r="A70" t="s">
        <v>2929</v>
      </c>
      <c r="B70">
        <v>340</v>
      </c>
      <c r="C70">
        <v>4</v>
      </c>
      <c r="D70">
        <v>3</v>
      </c>
      <c r="E70">
        <v>3.5</v>
      </c>
      <c r="F70">
        <v>700</v>
      </c>
      <c r="H70" s="66">
        <f t="shared" ref="H70:H133" si="8">C70/B70*500</f>
        <v>5.8823529411764701</v>
      </c>
      <c r="I70" s="66">
        <f t="shared" ref="I70:I133" si="9">D70/B70*500</f>
        <v>4.4117647058823533</v>
      </c>
      <c r="J70" s="66">
        <f t="shared" ref="J70:J133" si="10">F70/B70*500</f>
        <v>1029.4117647058822</v>
      </c>
      <c r="K70" s="69">
        <f t="shared" ref="K70:K133" si="11">(E70*9)/B70*100</f>
        <v>9.264705882352942</v>
      </c>
    </row>
    <row r="71" spans="1:11">
      <c r="A71" t="s">
        <v>2930</v>
      </c>
      <c r="B71">
        <v>460</v>
      </c>
      <c r="C71">
        <v>5</v>
      </c>
      <c r="D71">
        <v>3</v>
      </c>
      <c r="E71">
        <v>4.5</v>
      </c>
      <c r="F71">
        <v>930</v>
      </c>
      <c r="H71" s="66">
        <f t="shared" si="8"/>
        <v>5.4347826086956523</v>
      </c>
      <c r="I71" s="66">
        <f t="shared" si="9"/>
        <v>3.2608695652173911</v>
      </c>
      <c r="J71" s="66">
        <f t="shared" si="10"/>
        <v>1010.8695652173914</v>
      </c>
      <c r="K71" s="69">
        <f t="shared" si="11"/>
        <v>8.804347826086957</v>
      </c>
    </row>
    <row r="72" spans="1:11">
      <c r="A72" t="s">
        <v>2931</v>
      </c>
      <c r="B72">
        <v>410</v>
      </c>
      <c r="C72">
        <v>3</v>
      </c>
      <c r="D72">
        <v>6</v>
      </c>
      <c r="E72">
        <v>3</v>
      </c>
      <c r="F72">
        <v>1690</v>
      </c>
      <c r="H72" s="66">
        <f t="shared" si="8"/>
        <v>3.6585365853658538</v>
      </c>
      <c r="I72" s="66">
        <f t="shared" si="9"/>
        <v>7.3170731707317076</v>
      </c>
      <c r="J72" s="66">
        <f t="shared" si="10"/>
        <v>2060.9756097560976</v>
      </c>
      <c r="K72" s="69">
        <f t="shared" si="11"/>
        <v>6.5853658536585371</v>
      </c>
    </row>
    <row r="73" spans="1:11">
      <c r="A73" t="s">
        <v>2932</v>
      </c>
      <c r="B73">
        <v>10</v>
      </c>
      <c r="C73">
        <v>0</v>
      </c>
      <c r="D73">
        <v>0</v>
      </c>
      <c r="E73">
        <v>0</v>
      </c>
      <c r="F73">
        <v>85</v>
      </c>
      <c r="H73" s="66">
        <f t="shared" si="8"/>
        <v>0</v>
      </c>
      <c r="I73" s="66">
        <f t="shared" si="9"/>
        <v>0</v>
      </c>
      <c r="J73" s="66">
        <f t="shared" si="10"/>
        <v>4250</v>
      </c>
      <c r="K73" s="69">
        <f t="shared" si="11"/>
        <v>0</v>
      </c>
    </row>
    <row r="74" spans="1:11">
      <c r="A74" t="s">
        <v>2933</v>
      </c>
      <c r="B74">
        <v>420</v>
      </c>
      <c r="C74">
        <v>2</v>
      </c>
      <c r="D74">
        <v>21</v>
      </c>
      <c r="E74">
        <v>9</v>
      </c>
      <c r="F74" s="1">
        <v>1690</v>
      </c>
      <c r="H74" s="66">
        <f t="shared" si="8"/>
        <v>2.3809523809523814</v>
      </c>
      <c r="I74" s="66">
        <f t="shared" si="9"/>
        <v>25</v>
      </c>
      <c r="J74" s="66">
        <f t="shared" si="10"/>
        <v>2011.9047619047619</v>
      </c>
      <c r="K74" s="69">
        <f t="shared" si="11"/>
        <v>19.285714285714288</v>
      </c>
    </row>
    <row r="75" spans="1:11">
      <c r="A75" t="s">
        <v>2934</v>
      </c>
      <c r="B75">
        <v>620</v>
      </c>
      <c r="C75">
        <v>3</v>
      </c>
      <c r="D75">
        <v>32</v>
      </c>
      <c r="E75">
        <v>13</v>
      </c>
      <c r="F75" s="1">
        <v>2530</v>
      </c>
      <c r="H75" s="66">
        <f t="shared" si="8"/>
        <v>2.4193548387096775</v>
      </c>
      <c r="I75" s="66">
        <f t="shared" si="9"/>
        <v>25.806451612903224</v>
      </c>
      <c r="J75" s="66">
        <f t="shared" si="10"/>
        <v>2040.3225806451615</v>
      </c>
      <c r="K75" s="69">
        <f t="shared" si="11"/>
        <v>18.870967741935484</v>
      </c>
    </row>
    <row r="76" spans="1:11" ht="15" thickBot="1">
      <c r="A76" t="s">
        <v>2935</v>
      </c>
      <c r="B76">
        <v>35</v>
      </c>
      <c r="C76">
        <v>1</v>
      </c>
      <c r="D76">
        <v>1</v>
      </c>
      <c r="E76">
        <v>0</v>
      </c>
      <c r="F76" s="1">
        <v>160</v>
      </c>
      <c r="H76" s="66">
        <f t="shared" si="8"/>
        <v>14.285714285714285</v>
      </c>
      <c r="I76" s="66">
        <f t="shared" si="9"/>
        <v>14.285714285714285</v>
      </c>
      <c r="J76" s="66">
        <f t="shared" si="10"/>
        <v>2285.7142857142858</v>
      </c>
      <c r="K76" s="69">
        <f t="shared" si="11"/>
        <v>0</v>
      </c>
    </row>
    <row r="77" spans="1:11" ht="15" thickBot="1">
      <c r="A77" s="8" t="s">
        <v>2936</v>
      </c>
      <c r="F77" s="1"/>
      <c r="H77" s="66"/>
      <c r="I77" s="66"/>
      <c r="J77" s="66"/>
      <c r="K77" s="69"/>
    </row>
    <row r="78" spans="1:11">
      <c r="A78" t="s">
        <v>2937</v>
      </c>
      <c r="B78">
        <v>0</v>
      </c>
      <c r="C78">
        <v>0</v>
      </c>
      <c r="D78">
        <v>0</v>
      </c>
      <c r="E78">
        <v>0</v>
      </c>
      <c r="F78" s="1">
        <v>0</v>
      </c>
      <c r="H78" s="66" t="e">
        <f t="shared" si="8"/>
        <v>#DIV/0!</v>
      </c>
      <c r="I78" s="66" t="e">
        <f t="shared" si="9"/>
        <v>#DIV/0!</v>
      </c>
      <c r="J78" s="66" t="e">
        <f t="shared" si="10"/>
        <v>#DIV/0!</v>
      </c>
      <c r="K78" s="69" t="e">
        <f t="shared" si="11"/>
        <v>#DIV/0!</v>
      </c>
    </row>
    <row r="79" spans="1:11">
      <c r="A79" t="s">
        <v>2938</v>
      </c>
      <c r="B79">
        <v>0</v>
      </c>
      <c r="C79">
        <v>0</v>
      </c>
      <c r="D79">
        <v>0</v>
      </c>
      <c r="E79">
        <v>0</v>
      </c>
      <c r="F79" s="1" t="s">
        <v>1977</v>
      </c>
      <c r="H79" s="66" t="e">
        <f t="shared" si="8"/>
        <v>#DIV/0!</v>
      </c>
      <c r="I79" s="66" t="e">
        <f t="shared" si="9"/>
        <v>#DIV/0!</v>
      </c>
      <c r="J79" s="66" t="e">
        <f t="shared" si="10"/>
        <v>#VALUE!</v>
      </c>
      <c r="K79" s="69" t="e">
        <f t="shared" si="11"/>
        <v>#DIV/0!</v>
      </c>
    </row>
    <row r="80" spans="1:11">
      <c r="A80" t="s">
        <v>2939</v>
      </c>
      <c r="B80">
        <v>180</v>
      </c>
      <c r="C80">
        <v>0</v>
      </c>
      <c r="D80">
        <v>0</v>
      </c>
      <c r="E80">
        <v>0</v>
      </c>
      <c r="F80" s="1" t="s">
        <v>1977</v>
      </c>
      <c r="H80" s="66">
        <f t="shared" si="8"/>
        <v>0</v>
      </c>
      <c r="I80" s="66">
        <f t="shared" si="9"/>
        <v>0</v>
      </c>
      <c r="J80" s="66" t="e">
        <f t="shared" si="10"/>
        <v>#VALUE!</v>
      </c>
      <c r="K80" s="69">
        <f t="shared" si="11"/>
        <v>0</v>
      </c>
    </row>
    <row r="81" spans="1:11">
      <c r="A81" t="s">
        <v>2940</v>
      </c>
      <c r="B81">
        <v>0</v>
      </c>
      <c r="C81">
        <v>0</v>
      </c>
      <c r="D81">
        <v>0</v>
      </c>
      <c r="E81">
        <v>0</v>
      </c>
      <c r="F81" s="1" t="s">
        <v>1978</v>
      </c>
      <c r="H81" s="66" t="e">
        <f t="shared" si="8"/>
        <v>#DIV/0!</v>
      </c>
      <c r="I81" s="66" t="e">
        <f t="shared" si="9"/>
        <v>#DIV/0!</v>
      </c>
      <c r="J81" s="66" t="e">
        <f t="shared" si="10"/>
        <v>#VALUE!</v>
      </c>
      <c r="K81" s="69" t="e">
        <f t="shared" si="11"/>
        <v>#DIV/0!</v>
      </c>
    </row>
    <row r="82" spans="1:11">
      <c r="A82" t="s">
        <v>2941</v>
      </c>
      <c r="B82">
        <v>200</v>
      </c>
      <c r="C82">
        <v>0</v>
      </c>
      <c r="D82">
        <v>0</v>
      </c>
      <c r="E82">
        <v>0</v>
      </c>
      <c r="F82" s="1" t="s">
        <v>1979</v>
      </c>
      <c r="H82" s="66">
        <f t="shared" si="8"/>
        <v>0</v>
      </c>
      <c r="I82" s="66">
        <f t="shared" si="9"/>
        <v>0</v>
      </c>
      <c r="J82" s="66" t="e">
        <f t="shared" si="10"/>
        <v>#VALUE!</v>
      </c>
      <c r="K82" s="69">
        <f t="shared" si="11"/>
        <v>0</v>
      </c>
    </row>
    <row r="83" spans="1:11">
      <c r="A83" t="s">
        <v>2942</v>
      </c>
      <c r="B83">
        <v>190</v>
      </c>
      <c r="C83">
        <v>0</v>
      </c>
      <c r="D83">
        <v>0</v>
      </c>
      <c r="E83">
        <v>0</v>
      </c>
      <c r="F83" s="1" t="s">
        <v>1977</v>
      </c>
      <c r="H83" s="66">
        <f t="shared" si="8"/>
        <v>0</v>
      </c>
      <c r="I83" s="66">
        <f t="shared" si="9"/>
        <v>0</v>
      </c>
      <c r="J83" s="66" t="e">
        <f t="shared" si="10"/>
        <v>#VALUE!</v>
      </c>
      <c r="K83" s="69">
        <f t="shared" si="11"/>
        <v>0</v>
      </c>
    </row>
    <row r="84" spans="1:11">
      <c r="A84" t="s">
        <v>2943</v>
      </c>
      <c r="B84">
        <v>180</v>
      </c>
      <c r="C84">
        <v>0</v>
      </c>
      <c r="D84">
        <v>0</v>
      </c>
      <c r="E84">
        <v>0</v>
      </c>
      <c r="F84" s="1" t="s">
        <v>2031</v>
      </c>
      <c r="H84" s="66">
        <f t="shared" si="8"/>
        <v>0</v>
      </c>
      <c r="I84" s="66">
        <f t="shared" si="9"/>
        <v>0</v>
      </c>
      <c r="J84" s="66" t="e">
        <f t="shared" si="10"/>
        <v>#VALUE!</v>
      </c>
      <c r="K84" s="69">
        <f t="shared" si="11"/>
        <v>0</v>
      </c>
    </row>
    <row r="85" spans="1:11">
      <c r="A85" t="s">
        <v>2944</v>
      </c>
      <c r="B85">
        <v>80</v>
      </c>
      <c r="C85">
        <v>0</v>
      </c>
      <c r="D85">
        <v>0</v>
      </c>
      <c r="E85">
        <v>0</v>
      </c>
      <c r="F85" s="1">
        <v>25</v>
      </c>
      <c r="H85" s="66">
        <f t="shared" si="8"/>
        <v>0</v>
      </c>
      <c r="I85" s="66">
        <f t="shared" si="9"/>
        <v>0</v>
      </c>
      <c r="J85" s="66">
        <f t="shared" si="10"/>
        <v>156.25</v>
      </c>
      <c r="K85" s="69">
        <f t="shared" si="11"/>
        <v>0</v>
      </c>
    </row>
    <row r="86" spans="1:11">
      <c r="A86" t="s">
        <v>2945</v>
      </c>
      <c r="B86">
        <v>90</v>
      </c>
      <c r="C86">
        <v>0</v>
      </c>
      <c r="D86">
        <v>7</v>
      </c>
      <c r="E86">
        <v>1.5</v>
      </c>
      <c r="F86" s="1">
        <v>105</v>
      </c>
      <c r="H86" s="66">
        <f t="shared" si="8"/>
        <v>0</v>
      </c>
      <c r="I86" s="66">
        <f t="shared" si="9"/>
        <v>38.888888888888893</v>
      </c>
      <c r="J86" s="66">
        <f t="shared" si="10"/>
        <v>583.33333333333337</v>
      </c>
      <c r="K86" s="69">
        <f t="shared" si="11"/>
        <v>15</v>
      </c>
    </row>
    <row r="87" spans="1:11" ht="15" thickBot="1">
      <c r="A87" t="s">
        <v>2946</v>
      </c>
      <c r="B87">
        <v>150</v>
      </c>
      <c r="C87">
        <v>1</v>
      </c>
      <c r="D87">
        <v>7</v>
      </c>
      <c r="E87">
        <v>1.5</v>
      </c>
      <c r="F87" s="1">
        <v>170</v>
      </c>
      <c r="H87" s="66">
        <f t="shared" si="8"/>
        <v>3.3333333333333335</v>
      </c>
      <c r="I87" s="66">
        <f t="shared" si="9"/>
        <v>23.333333333333336</v>
      </c>
      <c r="J87" s="66">
        <f t="shared" si="10"/>
        <v>566.66666666666663</v>
      </c>
      <c r="K87" s="69">
        <f t="shared" si="11"/>
        <v>9</v>
      </c>
    </row>
    <row r="88" spans="1:11" ht="15" thickBot="1">
      <c r="A88" s="8" t="s">
        <v>2947</v>
      </c>
      <c r="F88" s="1"/>
      <c r="H88" s="66"/>
      <c r="I88" s="66"/>
      <c r="J88" s="66"/>
      <c r="K88" s="69"/>
    </row>
    <row r="89" spans="1:11">
      <c r="A89" t="s">
        <v>2948</v>
      </c>
      <c r="B89">
        <v>210</v>
      </c>
      <c r="C89">
        <v>1</v>
      </c>
      <c r="D89">
        <v>12</v>
      </c>
      <c r="E89">
        <v>2</v>
      </c>
      <c r="F89">
        <v>520</v>
      </c>
      <c r="H89" s="66">
        <f t="shared" si="8"/>
        <v>2.3809523809523814</v>
      </c>
      <c r="I89" s="66">
        <f t="shared" si="9"/>
        <v>28.571428571428569</v>
      </c>
      <c r="J89" s="66">
        <f t="shared" si="10"/>
        <v>1238.0952380952381</v>
      </c>
      <c r="K89" s="69">
        <f t="shared" si="11"/>
        <v>8.5714285714285712</v>
      </c>
    </row>
    <row r="90" spans="1:11">
      <c r="A90" t="s">
        <v>2949</v>
      </c>
      <c r="B90">
        <v>230</v>
      </c>
      <c r="C90">
        <v>1</v>
      </c>
      <c r="D90">
        <v>17</v>
      </c>
      <c r="E90">
        <v>1.5</v>
      </c>
      <c r="F90">
        <v>650</v>
      </c>
      <c r="H90" s="66">
        <f t="shared" si="8"/>
        <v>2.1739130434782608</v>
      </c>
      <c r="I90" s="66">
        <f t="shared" si="9"/>
        <v>36.956521739130437</v>
      </c>
      <c r="J90" s="66">
        <f t="shared" si="10"/>
        <v>1413.0434782608697</v>
      </c>
      <c r="K90" s="69">
        <f t="shared" si="11"/>
        <v>5.8695652173913047</v>
      </c>
    </row>
    <row r="91" spans="1:11">
      <c r="A91" t="s">
        <v>2981</v>
      </c>
      <c r="B91">
        <v>170</v>
      </c>
      <c r="C91">
        <v>1</v>
      </c>
      <c r="D91">
        <v>6</v>
      </c>
      <c r="E91">
        <v>1.5</v>
      </c>
      <c r="F91">
        <v>350</v>
      </c>
      <c r="H91" s="66">
        <f t="shared" si="8"/>
        <v>2.9411764705882351</v>
      </c>
      <c r="I91" s="66">
        <f t="shared" si="9"/>
        <v>17.647058823529413</v>
      </c>
      <c r="J91" s="66">
        <f t="shared" si="10"/>
        <v>1029.4117647058822</v>
      </c>
      <c r="K91" s="69">
        <f t="shared" si="11"/>
        <v>7.9411764705882346</v>
      </c>
    </row>
    <row r="92" spans="1:11">
      <c r="A92" t="s">
        <v>2950</v>
      </c>
      <c r="B92">
        <v>210</v>
      </c>
      <c r="C92">
        <v>1</v>
      </c>
      <c r="D92">
        <v>16</v>
      </c>
      <c r="E92">
        <v>2</v>
      </c>
      <c r="F92">
        <v>730</v>
      </c>
      <c r="H92" s="66">
        <f t="shared" si="8"/>
        <v>2.3809523809523814</v>
      </c>
      <c r="I92" s="66">
        <f t="shared" si="9"/>
        <v>38.095238095238102</v>
      </c>
      <c r="J92" s="66">
        <f t="shared" si="10"/>
        <v>1738.0952380952381</v>
      </c>
      <c r="K92" s="69">
        <f t="shared" si="11"/>
        <v>8.5714285714285712</v>
      </c>
    </row>
    <row r="93" spans="1:11">
      <c r="A93" t="s">
        <v>2982</v>
      </c>
      <c r="B93">
        <v>30</v>
      </c>
      <c r="C93">
        <v>2</v>
      </c>
      <c r="D93">
        <v>0</v>
      </c>
      <c r="E93">
        <v>0</v>
      </c>
      <c r="F93">
        <v>0</v>
      </c>
      <c r="H93" s="66">
        <f t="shared" si="8"/>
        <v>33.333333333333336</v>
      </c>
      <c r="I93" s="66">
        <f t="shared" si="9"/>
        <v>0</v>
      </c>
      <c r="J93" s="66">
        <f t="shared" si="10"/>
        <v>0</v>
      </c>
      <c r="K93" s="69">
        <f t="shared" si="11"/>
        <v>0</v>
      </c>
    </row>
    <row r="94" spans="1:11">
      <c r="A94" t="s">
        <v>2983</v>
      </c>
      <c r="B94">
        <v>50</v>
      </c>
      <c r="C94">
        <v>0</v>
      </c>
      <c r="D94">
        <v>1</v>
      </c>
      <c r="E94">
        <v>0</v>
      </c>
      <c r="F94">
        <v>30</v>
      </c>
      <c r="H94" s="66">
        <f t="shared" si="8"/>
        <v>0</v>
      </c>
      <c r="I94" s="66">
        <f t="shared" si="9"/>
        <v>10</v>
      </c>
      <c r="J94" s="66">
        <f t="shared" si="10"/>
        <v>300</v>
      </c>
      <c r="K94" s="69">
        <f t="shared" si="11"/>
        <v>0</v>
      </c>
    </row>
    <row r="95" spans="1:11">
      <c r="A95" t="s">
        <v>2951</v>
      </c>
      <c r="B95">
        <v>240</v>
      </c>
      <c r="C95">
        <v>3</v>
      </c>
      <c r="D95">
        <v>3</v>
      </c>
      <c r="E95">
        <v>2</v>
      </c>
      <c r="F95">
        <v>540</v>
      </c>
      <c r="H95" s="66">
        <f t="shared" si="8"/>
        <v>6.25</v>
      </c>
      <c r="I95" s="66">
        <f t="shared" si="9"/>
        <v>6.25</v>
      </c>
      <c r="J95" s="66">
        <f t="shared" si="10"/>
        <v>1125</v>
      </c>
      <c r="K95" s="69">
        <f t="shared" si="11"/>
        <v>7.5</v>
      </c>
    </row>
    <row r="96" spans="1:11">
      <c r="A96" t="s">
        <v>2944</v>
      </c>
      <c r="B96">
        <v>80</v>
      </c>
      <c r="C96">
        <v>0</v>
      </c>
      <c r="D96">
        <v>0</v>
      </c>
      <c r="E96">
        <v>0</v>
      </c>
      <c r="F96">
        <v>25</v>
      </c>
      <c r="H96" s="66">
        <f t="shared" si="8"/>
        <v>0</v>
      </c>
      <c r="I96" s="66">
        <f t="shared" si="9"/>
        <v>0</v>
      </c>
      <c r="J96" s="66">
        <f t="shared" si="10"/>
        <v>156.25</v>
      </c>
      <c r="K96" s="69">
        <f t="shared" si="11"/>
        <v>0</v>
      </c>
    </row>
    <row r="97" spans="1:11">
      <c r="A97" t="s">
        <v>2945</v>
      </c>
      <c r="B97">
        <v>90</v>
      </c>
      <c r="C97">
        <v>0</v>
      </c>
      <c r="D97">
        <v>7</v>
      </c>
      <c r="E97">
        <v>1.5</v>
      </c>
      <c r="F97">
        <v>105</v>
      </c>
      <c r="H97" s="66">
        <f t="shared" si="8"/>
        <v>0</v>
      </c>
      <c r="I97" s="66">
        <f t="shared" si="9"/>
        <v>38.888888888888893</v>
      </c>
      <c r="J97" s="66">
        <f t="shared" si="10"/>
        <v>583.33333333333337</v>
      </c>
      <c r="K97" s="69">
        <f t="shared" si="11"/>
        <v>15</v>
      </c>
    </row>
    <row r="98" spans="1:11" ht="15" thickBot="1">
      <c r="A98" t="s">
        <v>2946</v>
      </c>
      <c r="B98">
        <v>150</v>
      </c>
      <c r="C98">
        <v>1</v>
      </c>
      <c r="D98">
        <v>7</v>
      </c>
      <c r="E98">
        <v>1.5</v>
      </c>
      <c r="F98">
        <v>170</v>
      </c>
      <c r="H98" s="66">
        <f t="shared" si="8"/>
        <v>3.3333333333333335</v>
      </c>
      <c r="I98" s="66">
        <f t="shared" si="9"/>
        <v>23.333333333333336</v>
      </c>
      <c r="J98" s="66">
        <f t="shared" si="10"/>
        <v>566.66666666666663</v>
      </c>
      <c r="K98" s="69">
        <f t="shared" si="11"/>
        <v>9</v>
      </c>
    </row>
    <row r="99" spans="1:11" ht="15" thickBot="1">
      <c r="A99" s="8" t="s">
        <v>2952</v>
      </c>
      <c r="H99" s="66"/>
      <c r="I99" s="66"/>
      <c r="J99" s="66"/>
      <c r="K99" s="69"/>
    </row>
    <row r="100" spans="1:11">
      <c r="A100" t="s">
        <v>2953</v>
      </c>
      <c r="B100">
        <v>440</v>
      </c>
      <c r="C100">
        <v>1</v>
      </c>
      <c r="D100">
        <v>12</v>
      </c>
      <c r="E100">
        <v>8</v>
      </c>
      <c r="F100">
        <v>350</v>
      </c>
      <c r="H100" s="66">
        <f t="shared" si="8"/>
        <v>1.1363636363636362</v>
      </c>
      <c r="I100" s="66">
        <f t="shared" si="9"/>
        <v>13.636363636363635</v>
      </c>
      <c r="J100" s="66">
        <f t="shared" si="10"/>
        <v>397.72727272727269</v>
      </c>
      <c r="K100" s="69">
        <f t="shared" si="11"/>
        <v>16.363636363636363</v>
      </c>
    </row>
    <row r="101" spans="1:11">
      <c r="A101" t="s">
        <v>2954</v>
      </c>
      <c r="B101">
        <v>570</v>
      </c>
      <c r="C101">
        <v>1</v>
      </c>
      <c r="D101">
        <v>14</v>
      </c>
      <c r="E101">
        <v>10</v>
      </c>
      <c r="F101">
        <v>450</v>
      </c>
      <c r="H101" s="66">
        <f t="shared" si="8"/>
        <v>0.87719298245614041</v>
      </c>
      <c r="I101" s="66">
        <f t="shared" si="9"/>
        <v>12.280701754385966</v>
      </c>
      <c r="J101" s="66">
        <f t="shared" si="10"/>
        <v>394.73684210526318</v>
      </c>
      <c r="K101" s="69">
        <f t="shared" si="11"/>
        <v>15.789473684210526</v>
      </c>
    </row>
    <row r="102" spans="1:11">
      <c r="A102" t="s">
        <v>2955</v>
      </c>
      <c r="B102">
        <v>440</v>
      </c>
      <c r="C102">
        <v>1</v>
      </c>
      <c r="D102">
        <v>11</v>
      </c>
      <c r="E102">
        <v>8</v>
      </c>
      <c r="F102">
        <v>350</v>
      </c>
      <c r="H102" s="66">
        <f t="shared" si="8"/>
        <v>1.1363636363636362</v>
      </c>
      <c r="I102" s="66">
        <f t="shared" si="9"/>
        <v>12.5</v>
      </c>
      <c r="J102" s="66">
        <f t="shared" si="10"/>
        <v>397.72727272727269</v>
      </c>
      <c r="K102" s="69">
        <f t="shared" si="11"/>
        <v>16.363636363636363</v>
      </c>
    </row>
    <row r="103" spans="1:11">
      <c r="A103" t="s">
        <v>2956</v>
      </c>
      <c r="B103">
        <v>560</v>
      </c>
      <c r="C103">
        <v>1</v>
      </c>
      <c r="D103">
        <v>14</v>
      </c>
      <c r="E103">
        <v>10</v>
      </c>
      <c r="F103">
        <v>440</v>
      </c>
      <c r="H103" s="66">
        <f t="shared" si="8"/>
        <v>0.89285714285714279</v>
      </c>
      <c r="I103" s="66">
        <f t="shared" si="9"/>
        <v>12.5</v>
      </c>
      <c r="J103" s="66">
        <f t="shared" si="10"/>
        <v>392.85714285714283</v>
      </c>
      <c r="K103" s="69">
        <f t="shared" si="11"/>
        <v>16.071428571428573</v>
      </c>
    </row>
    <row r="104" spans="1:11">
      <c r="A104" t="s">
        <v>2957</v>
      </c>
      <c r="B104">
        <v>380</v>
      </c>
      <c r="C104">
        <v>0</v>
      </c>
      <c r="D104">
        <v>11</v>
      </c>
      <c r="E104">
        <v>8</v>
      </c>
      <c r="F104">
        <v>310</v>
      </c>
      <c r="H104" s="66">
        <f t="shared" si="8"/>
        <v>0</v>
      </c>
      <c r="I104" s="66">
        <f t="shared" si="9"/>
        <v>14.473684210526315</v>
      </c>
      <c r="J104" s="66">
        <f t="shared" si="10"/>
        <v>407.89473684210526</v>
      </c>
      <c r="K104" s="69">
        <f t="shared" si="11"/>
        <v>18.947368421052634</v>
      </c>
    </row>
    <row r="105" spans="1:11">
      <c r="A105" t="s">
        <v>2958</v>
      </c>
      <c r="B105">
        <v>470</v>
      </c>
      <c r="C105">
        <v>0</v>
      </c>
      <c r="D105">
        <v>14</v>
      </c>
      <c r="E105">
        <v>10</v>
      </c>
      <c r="F105">
        <v>390</v>
      </c>
      <c r="H105" s="66">
        <f t="shared" si="8"/>
        <v>0</v>
      </c>
      <c r="I105" s="66">
        <f t="shared" si="9"/>
        <v>14.893617021276597</v>
      </c>
      <c r="J105" s="66">
        <f t="shared" si="10"/>
        <v>414.89361702127661</v>
      </c>
      <c r="K105" s="69">
        <f t="shared" si="11"/>
        <v>19.148936170212767</v>
      </c>
    </row>
    <row r="106" spans="1:11" ht="15" thickBot="1">
      <c r="A106" t="s">
        <v>2959</v>
      </c>
      <c r="B106">
        <v>300</v>
      </c>
      <c r="C106">
        <v>1</v>
      </c>
      <c r="D106">
        <v>3</v>
      </c>
      <c r="E106">
        <v>11</v>
      </c>
      <c r="F106">
        <v>220</v>
      </c>
      <c r="H106" s="66">
        <f t="shared" si="8"/>
        <v>1.6666666666666667</v>
      </c>
      <c r="I106" s="66">
        <f t="shared" si="9"/>
        <v>5</v>
      </c>
      <c r="J106" s="66">
        <f t="shared" si="10"/>
        <v>366.66666666666663</v>
      </c>
      <c r="K106" s="69">
        <f t="shared" si="11"/>
        <v>33</v>
      </c>
    </row>
    <row r="107" spans="1:11" ht="15" thickBot="1">
      <c r="A107" s="8" t="s">
        <v>2888</v>
      </c>
      <c r="H107" s="66"/>
      <c r="I107" s="66"/>
      <c r="J107" s="66"/>
      <c r="K107" s="69"/>
    </row>
    <row r="108" spans="1:11">
      <c r="A108" t="s">
        <v>2889</v>
      </c>
      <c r="B108">
        <v>470</v>
      </c>
      <c r="C108">
        <v>1</v>
      </c>
      <c r="D108">
        <v>13</v>
      </c>
      <c r="E108">
        <v>17</v>
      </c>
      <c r="F108">
        <v>1280</v>
      </c>
      <c r="H108" s="66">
        <f t="shared" si="8"/>
        <v>1.0638297872340425</v>
      </c>
      <c r="I108" s="66">
        <f t="shared" si="9"/>
        <v>13.829787234042552</v>
      </c>
      <c r="J108" s="66">
        <f t="shared" si="10"/>
        <v>1361.7021276595744</v>
      </c>
      <c r="K108" s="69">
        <f t="shared" si="11"/>
        <v>32.553191489361701</v>
      </c>
    </row>
    <row r="109" spans="1:11">
      <c r="A109" t="s">
        <v>2890</v>
      </c>
      <c r="B109">
        <v>460</v>
      </c>
      <c r="C109">
        <v>1</v>
      </c>
      <c r="D109">
        <v>10</v>
      </c>
      <c r="E109">
        <v>15</v>
      </c>
      <c r="F109">
        <v>1610</v>
      </c>
      <c r="H109" s="66">
        <f t="shared" si="8"/>
        <v>1.0869565217391304</v>
      </c>
      <c r="I109" s="66">
        <f t="shared" si="9"/>
        <v>10.869565217391305</v>
      </c>
      <c r="J109" s="66">
        <f t="shared" si="10"/>
        <v>1750</v>
      </c>
      <c r="K109" s="69">
        <f t="shared" si="11"/>
        <v>29.347826086956523</v>
      </c>
    </row>
    <row r="110" spans="1:11">
      <c r="A110" t="s">
        <v>2891</v>
      </c>
      <c r="B110">
        <v>360</v>
      </c>
      <c r="C110">
        <v>1</v>
      </c>
      <c r="D110">
        <v>13</v>
      </c>
      <c r="E110">
        <v>10</v>
      </c>
      <c r="F110">
        <v>1120</v>
      </c>
      <c r="H110" s="66">
        <f t="shared" si="8"/>
        <v>1.3888888888888888</v>
      </c>
      <c r="I110" s="66">
        <f t="shared" si="9"/>
        <v>18.055555555555554</v>
      </c>
      <c r="J110" s="66">
        <f t="shared" si="10"/>
        <v>1555.5555555555557</v>
      </c>
      <c r="K110" s="69">
        <f t="shared" si="11"/>
        <v>25</v>
      </c>
    </row>
    <row r="111" spans="1:11">
      <c r="A111" t="s">
        <v>2892</v>
      </c>
      <c r="B111">
        <v>460</v>
      </c>
      <c r="C111">
        <v>2</v>
      </c>
      <c r="D111">
        <v>24</v>
      </c>
      <c r="E111">
        <v>7</v>
      </c>
      <c r="F111">
        <v>1140</v>
      </c>
      <c r="H111" s="66">
        <f t="shared" si="8"/>
        <v>2.1739130434782608</v>
      </c>
      <c r="I111" s="66">
        <f t="shared" si="9"/>
        <v>26.086956521739129</v>
      </c>
      <c r="J111" s="66">
        <f t="shared" si="10"/>
        <v>1239.1304347826087</v>
      </c>
      <c r="K111" s="69">
        <f t="shared" si="11"/>
        <v>13.695652173913043</v>
      </c>
    </row>
    <row r="112" spans="1:11">
      <c r="A112" t="s">
        <v>2893</v>
      </c>
      <c r="B112">
        <v>380</v>
      </c>
      <c r="C112">
        <v>1</v>
      </c>
      <c r="D112">
        <v>17</v>
      </c>
      <c r="E112">
        <v>11</v>
      </c>
      <c r="F112">
        <v>840</v>
      </c>
      <c r="H112" s="66">
        <f t="shared" si="8"/>
        <v>1.3157894736842104</v>
      </c>
      <c r="I112" s="66">
        <f t="shared" si="9"/>
        <v>22.368421052631579</v>
      </c>
      <c r="J112" s="66">
        <f t="shared" si="10"/>
        <v>1105.2631578947369</v>
      </c>
      <c r="K112" s="69">
        <f t="shared" si="11"/>
        <v>26.052631578947366</v>
      </c>
    </row>
    <row r="113" spans="1:11">
      <c r="A113" t="s">
        <v>2894</v>
      </c>
      <c r="B113">
        <v>450</v>
      </c>
      <c r="C113">
        <v>1</v>
      </c>
      <c r="D113">
        <v>19</v>
      </c>
      <c r="E113">
        <v>15</v>
      </c>
      <c r="F113">
        <v>1430</v>
      </c>
      <c r="H113" s="66">
        <f t="shared" si="8"/>
        <v>1.1111111111111112</v>
      </c>
      <c r="I113" s="66">
        <f t="shared" si="9"/>
        <v>21.111111111111111</v>
      </c>
      <c r="J113" s="66">
        <f t="shared" si="10"/>
        <v>1588.8888888888887</v>
      </c>
      <c r="K113" s="69">
        <f t="shared" si="11"/>
        <v>30</v>
      </c>
    </row>
    <row r="114" spans="1:11">
      <c r="A114" t="s">
        <v>2895</v>
      </c>
      <c r="B114">
        <v>490</v>
      </c>
      <c r="C114">
        <v>2</v>
      </c>
      <c r="D114">
        <v>21</v>
      </c>
      <c r="E114">
        <v>9</v>
      </c>
      <c r="F114">
        <v>1540</v>
      </c>
      <c r="H114" s="66">
        <f t="shared" si="8"/>
        <v>2.0408163265306123</v>
      </c>
      <c r="I114" s="66">
        <f t="shared" si="9"/>
        <v>21.428571428571427</v>
      </c>
      <c r="J114" s="66">
        <f t="shared" si="10"/>
        <v>1571.4285714285713</v>
      </c>
      <c r="K114" s="69">
        <f t="shared" si="11"/>
        <v>16.530612244897959</v>
      </c>
    </row>
    <row r="115" spans="1:11">
      <c r="A115" t="s">
        <v>2896</v>
      </c>
      <c r="B115">
        <v>610</v>
      </c>
      <c r="C115">
        <v>2</v>
      </c>
      <c r="D115">
        <v>24</v>
      </c>
      <c r="E115">
        <v>12</v>
      </c>
      <c r="F115">
        <v>1450</v>
      </c>
      <c r="H115" s="66">
        <f t="shared" si="8"/>
        <v>1.639344262295082</v>
      </c>
      <c r="I115" s="66">
        <f t="shared" si="9"/>
        <v>19.672131147540984</v>
      </c>
      <c r="J115" s="66">
        <f t="shared" si="10"/>
        <v>1188.5245901639346</v>
      </c>
      <c r="K115" s="69">
        <f t="shared" si="11"/>
        <v>17.704918032786885</v>
      </c>
    </row>
    <row r="116" spans="1:11">
      <c r="A116" t="s">
        <v>2897</v>
      </c>
      <c r="B116">
        <v>540</v>
      </c>
      <c r="C116">
        <v>1</v>
      </c>
      <c r="D116">
        <v>18</v>
      </c>
      <c r="E116">
        <v>16</v>
      </c>
      <c r="F116">
        <v>1150</v>
      </c>
      <c r="H116" s="66">
        <f t="shared" si="8"/>
        <v>0.92592592592592593</v>
      </c>
      <c r="I116" s="66">
        <f t="shared" si="9"/>
        <v>16.666666666666668</v>
      </c>
      <c r="J116" s="66">
        <f t="shared" si="10"/>
        <v>1064.8148148148148</v>
      </c>
      <c r="K116" s="69">
        <f t="shared" si="11"/>
        <v>26.666666666666668</v>
      </c>
    </row>
    <row r="117" spans="1:11">
      <c r="A117" t="s">
        <v>2898</v>
      </c>
      <c r="B117">
        <v>600</v>
      </c>
      <c r="C117">
        <v>1</v>
      </c>
      <c r="D117">
        <v>20</v>
      </c>
      <c r="E117">
        <v>21</v>
      </c>
      <c r="F117">
        <v>1730</v>
      </c>
      <c r="H117" s="66">
        <f t="shared" si="8"/>
        <v>0.83333333333333337</v>
      </c>
      <c r="I117" s="66">
        <f t="shared" si="9"/>
        <v>16.666666666666668</v>
      </c>
      <c r="J117" s="66">
        <f t="shared" si="10"/>
        <v>1441.6666666666667</v>
      </c>
      <c r="K117" s="69">
        <f t="shared" si="11"/>
        <v>31.5</v>
      </c>
    </row>
    <row r="118" spans="1:11">
      <c r="A118" t="s">
        <v>2899</v>
      </c>
      <c r="B118">
        <v>620</v>
      </c>
      <c r="C118">
        <v>2</v>
      </c>
      <c r="D118">
        <v>20</v>
      </c>
      <c r="E118">
        <v>14</v>
      </c>
      <c r="F118">
        <v>1780</v>
      </c>
      <c r="H118" s="66">
        <f t="shared" si="8"/>
        <v>1.6129032258064515</v>
      </c>
      <c r="I118" s="66">
        <f t="shared" si="9"/>
        <v>16.129032258064516</v>
      </c>
      <c r="J118" s="66">
        <f t="shared" si="10"/>
        <v>1435.483870967742</v>
      </c>
      <c r="K118" s="69">
        <f t="shared" si="11"/>
        <v>20.322580645161288</v>
      </c>
    </row>
    <row r="119" spans="1:11">
      <c r="A119" t="s">
        <v>2900</v>
      </c>
      <c r="B119">
        <v>430</v>
      </c>
      <c r="C119">
        <v>2</v>
      </c>
      <c r="D119">
        <v>26</v>
      </c>
      <c r="E119">
        <v>5</v>
      </c>
      <c r="F119">
        <v>1420</v>
      </c>
      <c r="H119" s="66">
        <f t="shared" si="8"/>
        <v>2.3255813953488373</v>
      </c>
      <c r="I119" s="66">
        <f t="shared" si="9"/>
        <v>30.232558139534884</v>
      </c>
      <c r="J119" s="66">
        <f t="shared" si="10"/>
        <v>1651.1627906976744</v>
      </c>
      <c r="K119" s="69">
        <f t="shared" si="11"/>
        <v>10.465116279069768</v>
      </c>
    </row>
    <row r="120" spans="1:11">
      <c r="A120" t="s">
        <v>2901</v>
      </c>
      <c r="B120">
        <v>350</v>
      </c>
      <c r="C120">
        <v>1</v>
      </c>
      <c r="D120">
        <v>20</v>
      </c>
      <c r="E120">
        <v>9</v>
      </c>
      <c r="F120">
        <v>1120</v>
      </c>
      <c r="H120" s="66">
        <f t="shared" si="8"/>
        <v>1.4285714285714286</v>
      </c>
      <c r="I120" s="66">
        <f t="shared" si="9"/>
        <v>28.571428571428569</v>
      </c>
      <c r="J120" s="66">
        <f t="shared" si="10"/>
        <v>1600</v>
      </c>
      <c r="K120" s="69">
        <f t="shared" si="11"/>
        <v>23.142857142857142</v>
      </c>
    </row>
    <row r="121" spans="1:11">
      <c r="A121" t="s">
        <v>2902</v>
      </c>
      <c r="B121">
        <v>420</v>
      </c>
      <c r="C121">
        <v>1</v>
      </c>
      <c r="D121">
        <v>22</v>
      </c>
      <c r="E121">
        <v>14</v>
      </c>
      <c r="F121">
        <v>1710</v>
      </c>
      <c r="H121" s="66">
        <f t="shared" si="8"/>
        <v>1.1904761904761907</v>
      </c>
      <c r="I121" s="66">
        <f t="shared" si="9"/>
        <v>26.19047619047619</v>
      </c>
      <c r="J121" s="66">
        <f t="shared" si="10"/>
        <v>2035.7142857142856</v>
      </c>
      <c r="K121" s="69">
        <f t="shared" si="11"/>
        <v>30</v>
      </c>
    </row>
    <row r="122" spans="1:11">
      <c r="A122" t="s">
        <v>2903</v>
      </c>
      <c r="B122">
        <v>420</v>
      </c>
      <c r="C122">
        <v>2</v>
      </c>
      <c r="D122">
        <v>17</v>
      </c>
      <c r="E122">
        <v>8</v>
      </c>
      <c r="F122">
        <v>1530</v>
      </c>
      <c r="H122" s="66">
        <f t="shared" si="8"/>
        <v>2.3809523809523814</v>
      </c>
      <c r="I122" s="66">
        <f t="shared" si="9"/>
        <v>20.238095238095241</v>
      </c>
      <c r="J122" s="66">
        <f t="shared" si="10"/>
        <v>1821.4285714285713</v>
      </c>
      <c r="K122" s="69">
        <f t="shared" si="11"/>
        <v>17.142857142857142</v>
      </c>
    </row>
    <row r="123" spans="1:11">
      <c r="A123" t="s">
        <v>2904</v>
      </c>
      <c r="B123">
        <v>300</v>
      </c>
      <c r="C123">
        <v>2</v>
      </c>
      <c r="D123">
        <v>5</v>
      </c>
      <c r="E123">
        <v>4.5</v>
      </c>
      <c r="F123">
        <v>480</v>
      </c>
      <c r="H123" s="66">
        <f t="shared" si="8"/>
        <v>3.3333333333333335</v>
      </c>
      <c r="I123" s="66">
        <f t="shared" si="9"/>
        <v>8.3333333333333339</v>
      </c>
      <c r="J123" s="66">
        <f t="shared" si="10"/>
        <v>800</v>
      </c>
      <c r="K123" s="69">
        <f t="shared" si="11"/>
        <v>13.5</v>
      </c>
    </row>
    <row r="124" spans="1:11">
      <c r="A124" t="s">
        <v>3168</v>
      </c>
      <c r="B124">
        <v>0</v>
      </c>
      <c r="C124">
        <v>0</v>
      </c>
      <c r="D124">
        <v>0</v>
      </c>
      <c r="E124">
        <v>0</v>
      </c>
      <c r="F124">
        <v>0</v>
      </c>
      <c r="H124" s="66" t="e">
        <f t="shared" si="8"/>
        <v>#DIV/0!</v>
      </c>
      <c r="I124" s="66" t="e">
        <f t="shared" si="9"/>
        <v>#DIV/0!</v>
      </c>
      <c r="J124" s="66" t="e">
        <f t="shared" si="10"/>
        <v>#DIV/0!</v>
      </c>
      <c r="K124" s="69" t="e">
        <f t="shared" si="11"/>
        <v>#DIV/0!</v>
      </c>
    </row>
    <row r="125" spans="1:11" ht="15" thickBot="1">
      <c r="A125" t="s">
        <v>2905</v>
      </c>
      <c r="B125">
        <v>140</v>
      </c>
      <c r="C125">
        <v>1</v>
      </c>
      <c r="D125">
        <v>2</v>
      </c>
      <c r="E125">
        <v>0</v>
      </c>
      <c r="F125">
        <v>0</v>
      </c>
      <c r="H125" s="66">
        <f t="shared" si="8"/>
        <v>3.5714285714285712</v>
      </c>
      <c r="I125" s="66">
        <f t="shared" si="9"/>
        <v>7.1428571428571423</v>
      </c>
      <c r="J125" s="66">
        <f t="shared" si="10"/>
        <v>0</v>
      </c>
      <c r="K125" s="69">
        <f t="shared" si="11"/>
        <v>0</v>
      </c>
    </row>
    <row r="126" spans="1:11" ht="15" thickBot="1">
      <c r="A126" s="8" t="s">
        <v>2906</v>
      </c>
      <c r="H126" s="66"/>
      <c r="I126" s="66"/>
      <c r="J126" s="66"/>
      <c r="K126" s="69"/>
    </row>
    <row r="127" spans="1:11">
      <c r="A127" t="s">
        <v>2907</v>
      </c>
      <c r="B127">
        <v>620</v>
      </c>
      <c r="C127">
        <v>3</v>
      </c>
      <c r="D127">
        <v>37</v>
      </c>
      <c r="E127">
        <v>7</v>
      </c>
      <c r="F127">
        <v>1710</v>
      </c>
      <c r="H127" s="66">
        <f t="shared" si="8"/>
        <v>2.4193548387096775</v>
      </c>
      <c r="I127" s="66">
        <f t="shared" si="9"/>
        <v>29.838709677419356</v>
      </c>
      <c r="J127" s="66">
        <f t="shared" si="10"/>
        <v>1379.0322580645163</v>
      </c>
      <c r="K127" s="69">
        <f t="shared" si="11"/>
        <v>10.161290322580644</v>
      </c>
    </row>
    <row r="128" spans="1:11">
      <c r="A128" t="s">
        <v>2908</v>
      </c>
      <c r="B128">
        <v>500</v>
      </c>
      <c r="C128">
        <v>2</v>
      </c>
      <c r="D128">
        <v>35</v>
      </c>
      <c r="E128">
        <v>6</v>
      </c>
      <c r="F128">
        <v>1590</v>
      </c>
      <c r="H128" s="66">
        <f t="shared" si="8"/>
        <v>2</v>
      </c>
      <c r="I128" s="66">
        <f t="shared" si="9"/>
        <v>35</v>
      </c>
      <c r="J128" s="66">
        <f t="shared" si="10"/>
        <v>1590</v>
      </c>
      <c r="K128" s="69">
        <f t="shared" si="11"/>
        <v>10.8</v>
      </c>
    </row>
    <row r="129" spans="1:11">
      <c r="A129" t="s">
        <v>2909</v>
      </c>
      <c r="B129">
        <v>400</v>
      </c>
      <c r="C129">
        <v>3</v>
      </c>
      <c r="D129">
        <v>18</v>
      </c>
      <c r="E129">
        <v>3</v>
      </c>
      <c r="F129">
        <v>1230</v>
      </c>
      <c r="H129" s="66">
        <f t="shared" si="8"/>
        <v>3.75</v>
      </c>
      <c r="I129" s="66">
        <f t="shared" si="9"/>
        <v>22.5</v>
      </c>
      <c r="J129" s="66">
        <f t="shared" si="10"/>
        <v>1537.5</v>
      </c>
      <c r="K129" s="69">
        <f t="shared" si="11"/>
        <v>6.75</v>
      </c>
    </row>
    <row r="130" spans="1:11">
      <c r="A130" t="s">
        <v>2910</v>
      </c>
      <c r="B130">
        <v>430</v>
      </c>
      <c r="C130">
        <v>3</v>
      </c>
      <c r="D130">
        <v>23</v>
      </c>
      <c r="E130">
        <v>5</v>
      </c>
      <c r="F130">
        <v>1060</v>
      </c>
      <c r="H130" s="66">
        <f t="shared" si="8"/>
        <v>3.4883720930232558</v>
      </c>
      <c r="I130" s="66">
        <f t="shared" si="9"/>
        <v>26.744186046511629</v>
      </c>
      <c r="J130" s="66">
        <f t="shared" si="10"/>
        <v>1232.5581395348836</v>
      </c>
      <c r="K130" s="69">
        <f t="shared" si="11"/>
        <v>10.465116279069768</v>
      </c>
    </row>
    <row r="131" spans="1:11">
      <c r="A131" t="s">
        <v>2911</v>
      </c>
      <c r="B131">
        <v>330</v>
      </c>
      <c r="C131">
        <v>2</v>
      </c>
      <c r="D131">
        <v>18</v>
      </c>
      <c r="E131">
        <v>3.5</v>
      </c>
      <c r="F131">
        <v>920</v>
      </c>
      <c r="H131" s="66">
        <f t="shared" si="8"/>
        <v>3.0303030303030303</v>
      </c>
      <c r="I131" s="66">
        <f t="shared" si="9"/>
        <v>27.27272727272727</v>
      </c>
      <c r="J131" s="66">
        <f t="shared" si="10"/>
        <v>1393.939393939394</v>
      </c>
      <c r="K131" s="69">
        <f t="shared" si="11"/>
        <v>9.5454545454545467</v>
      </c>
    </row>
    <row r="132" spans="1:11">
      <c r="A132" t="s">
        <v>2912</v>
      </c>
      <c r="B132">
        <v>300</v>
      </c>
      <c r="C132">
        <v>2</v>
      </c>
      <c r="D132">
        <v>18</v>
      </c>
      <c r="E132">
        <v>3.5</v>
      </c>
      <c r="F132">
        <v>1030</v>
      </c>
      <c r="H132" s="66">
        <f t="shared" si="8"/>
        <v>3.3333333333333335</v>
      </c>
      <c r="I132" s="66">
        <f t="shared" si="9"/>
        <v>30</v>
      </c>
      <c r="J132" s="66">
        <f t="shared" si="10"/>
        <v>1716.6666666666665</v>
      </c>
      <c r="K132" s="69">
        <f t="shared" si="11"/>
        <v>10.5</v>
      </c>
    </row>
    <row r="133" spans="1:11">
      <c r="A133" t="s">
        <v>2913</v>
      </c>
      <c r="B133">
        <v>260</v>
      </c>
      <c r="C133">
        <v>2</v>
      </c>
      <c r="D133">
        <v>13</v>
      </c>
      <c r="E133">
        <v>3</v>
      </c>
      <c r="F133">
        <v>560</v>
      </c>
      <c r="H133" s="66">
        <f t="shared" si="8"/>
        <v>3.8461538461538463</v>
      </c>
      <c r="I133" s="66">
        <f t="shared" si="9"/>
        <v>25</v>
      </c>
      <c r="J133" s="66">
        <f t="shared" si="10"/>
        <v>1076.9230769230769</v>
      </c>
      <c r="K133" s="69">
        <f t="shared" si="11"/>
        <v>10.384615384615385</v>
      </c>
    </row>
    <row r="134" spans="1:11">
      <c r="A134" t="s">
        <v>2914</v>
      </c>
      <c r="B134">
        <v>420</v>
      </c>
      <c r="C134">
        <v>2</v>
      </c>
      <c r="D134">
        <v>4</v>
      </c>
      <c r="E134">
        <v>10</v>
      </c>
      <c r="F134">
        <v>320</v>
      </c>
      <c r="H134" s="66">
        <f t="shared" ref="H134:H145" si="12">C134/B134*500</f>
        <v>2.3809523809523814</v>
      </c>
      <c r="I134" s="66">
        <f t="shared" ref="I134:I145" si="13">D134/B134*500</f>
        <v>4.7619047619047628</v>
      </c>
      <c r="J134" s="66">
        <f t="shared" ref="J134:J145" si="14">F134/B134*500</f>
        <v>380.95238095238091</v>
      </c>
      <c r="K134" s="69">
        <f t="shared" ref="K134:K145" si="15">(E134*9)/B134*100</f>
        <v>21.428571428571427</v>
      </c>
    </row>
    <row r="135" spans="1:11">
      <c r="A135" t="s">
        <v>2915</v>
      </c>
      <c r="B135">
        <v>280</v>
      </c>
      <c r="C135">
        <v>2</v>
      </c>
      <c r="D135">
        <v>5</v>
      </c>
      <c r="E135">
        <v>6</v>
      </c>
      <c r="F135">
        <v>600</v>
      </c>
      <c r="H135" s="66">
        <f t="shared" si="12"/>
        <v>3.5714285714285712</v>
      </c>
      <c r="I135" s="66">
        <f t="shared" si="13"/>
        <v>8.9285714285714288</v>
      </c>
      <c r="J135" s="66">
        <f t="shared" si="14"/>
        <v>1071.4285714285713</v>
      </c>
      <c r="K135" s="69">
        <f t="shared" si="15"/>
        <v>19.285714285714288</v>
      </c>
    </row>
    <row r="136" spans="1:11">
      <c r="A136" t="s">
        <v>2916</v>
      </c>
      <c r="B136">
        <v>460</v>
      </c>
      <c r="C136">
        <v>4</v>
      </c>
      <c r="D136">
        <v>8</v>
      </c>
      <c r="E136">
        <v>10</v>
      </c>
      <c r="F136">
        <v>970</v>
      </c>
      <c r="H136" s="66">
        <f t="shared" si="12"/>
        <v>4.3478260869565215</v>
      </c>
      <c r="I136" s="66">
        <f t="shared" si="13"/>
        <v>8.695652173913043</v>
      </c>
      <c r="J136" s="66">
        <f t="shared" si="14"/>
        <v>1054.3478260869565</v>
      </c>
      <c r="K136" s="69">
        <f t="shared" si="15"/>
        <v>19.565217391304348</v>
      </c>
    </row>
    <row r="137" spans="1:11">
      <c r="A137" t="s">
        <v>2917</v>
      </c>
      <c r="B137">
        <v>90</v>
      </c>
      <c r="C137">
        <v>0</v>
      </c>
      <c r="D137">
        <v>0</v>
      </c>
      <c r="E137">
        <v>0</v>
      </c>
      <c r="F137">
        <v>30</v>
      </c>
      <c r="H137" s="66">
        <f t="shared" si="12"/>
        <v>0</v>
      </c>
      <c r="I137" s="66">
        <f t="shared" si="13"/>
        <v>0</v>
      </c>
      <c r="J137" s="66">
        <f t="shared" si="14"/>
        <v>166.66666666666666</v>
      </c>
      <c r="K137" s="69">
        <f t="shared" si="15"/>
        <v>0</v>
      </c>
    </row>
    <row r="138" spans="1:11">
      <c r="A138" t="s">
        <v>2918</v>
      </c>
      <c r="B138">
        <v>330</v>
      </c>
      <c r="C138">
        <v>2</v>
      </c>
      <c r="D138">
        <v>9</v>
      </c>
      <c r="E138">
        <v>6</v>
      </c>
      <c r="F138">
        <v>650</v>
      </c>
      <c r="H138" s="66">
        <f t="shared" si="12"/>
        <v>3.0303030303030303</v>
      </c>
      <c r="I138" s="66">
        <f t="shared" si="13"/>
        <v>13.636363636363635</v>
      </c>
      <c r="J138" s="66">
        <f t="shared" si="14"/>
        <v>984.84848484848487</v>
      </c>
      <c r="K138" s="69">
        <f t="shared" si="15"/>
        <v>16.363636363636363</v>
      </c>
    </row>
    <row r="139" spans="1:11">
      <c r="A139" t="s">
        <v>2822</v>
      </c>
      <c r="B139">
        <v>530</v>
      </c>
      <c r="C139">
        <v>4</v>
      </c>
      <c r="D139">
        <v>14</v>
      </c>
      <c r="E139">
        <v>10</v>
      </c>
      <c r="F139">
        <v>1040</v>
      </c>
      <c r="H139" s="66">
        <f t="shared" si="12"/>
        <v>3.7735849056603774</v>
      </c>
      <c r="I139" s="66">
        <f t="shared" si="13"/>
        <v>13.20754716981132</v>
      </c>
      <c r="J139" s="66">
        <f t="shared" si="14"/>
        <v>981.13207547169816</v>
      </c>
      <c r="K139" s="69">
        <f t="shared" si="15"/>
        <v>16.981132075471699</v>
      </c>
    </row>
    <row r="140" spans="1:11">
      <c r="A140" t="s">
        <v>2823</v>
      </c>
      <c r="B140">
        <v>240</v>
      </c>
      <c r="C140">
        <v>3</v>
      </c>
      <c r="D140">
        <v>3</v>
      </c>
      <c r="E140">
        <v>1.5</v>
      </c>
      <c r="F140">
        <v>490</v>
      </c>
      <c r="H140" s="66">
        <f t="shared" si="12"/>
        <v>6.25</v>
      </c>
      <c r="I140" s="66">
        <f t="shared" si="13"/>
        <v>6.25</v>
      </c>
      <c r="J140" s="66">
        <f t="shared" si="14"/>
        <v>1020.8333333333333</v>
      </c>
      <c r="K140" s="69">
        <f t="shared" si="15"/>
        <v>5.625</v>
      </c>
    </row>
    <row r="141" spans="1:11">
      <c r="A141" t="s">
        <v>2824</v>
      </c>
      <c r="B141">
        <v>360</v>
      </c>
      <c r="C141">
        <v>5</v>
      </c>
      <c r="D141">
        <v>4</v>
      </c>
      <c r="E141">
        <v>2.5</v>
      </c>
      <c r="F141">
        <v>730</v>
      </c>
      <c r="H141" s="66">
        <f t="shared" si="12"/>
        <v>6.9444444444444438</v>
      </c>
      <c r="I141" s="66">
        <f t="shared" si="13"/>
        <v>5.5555555555555554</v>
      </c>
      <c r="J141" s="66">
        <f t="shared" si="14"/>
        <v>1013.8888888888888</v>
      </c>
      <c r="K141" s="69">
        <f t="shared" si="15"/>
        <v>6.25</v>
      </c>
    </row>
    <row r="142" spans="1:11">
      <c r="A142" t="s">
        <v>2825</v>
      </c>
      <c r="B142">
        <v>480</v>
      </c>
      <c r="C142">
        <v>7</v>
      </c>
      <c r="D142">
        <v>6</v>
      </c>
      <c r="E142">
        <v>3</v>
      </c>
      <c r="F142">
        <v>980</v>
      </c>
      <c r="H142" s="66">
        <f t="shared" si="12"/>
        <v>7.291666666666667</v>
      </c>
      <c r="I142" s="66">
        <f t="shared" si="13"/>
        <v>6.25</v>
      </c>
      <c r="J142" s="66">
        <f t="shared" si="14"/>
        <v>1020.8333333333333</v>
      </c>
      <c r="K142" s="69">
        <f t="shared" si="15"/>
        <v>5.625</v>
      </c>
    </row>
    <row r="143" spans="1:11">
      <c r="A143" t="s">
        <v>2826</v>
      </c>
      <c r="B143">
        <v>610</v>
      </c>
      <c r="C143">
        <v>8</v>
      </c>
      <c r="D143">
        <v>7</v>
      </c>
      <c r="E143">
        <v>4</v>
      </c>
      <c r="F143">
        <v>1220</v>
      </c>
      <c r="H143" s="66">
        <f t="shared" si="12"/>
        <v>6.557377049180328</v>
      </c>
      <c r="I143" s="66">
        <f t="shared" si="13"/>
        <v>5.7377049180327866</v>
      </c>
      <c r="J143" s="66">
        <f t="shared" si="14"/>
        <v>1000</v>
      </c>
      <c r="K143" s="69">
        <f t="shared" si="15"/>
        <v>5.9016393442622954</v>
      </c>
    </row>
    <row r="144" spans="1:11">
      <c r="A144" t="s">
        <v>2827</v>
      </c>
      <c r="B144">
        <v>50</v>
      </c>
      <c r="C144">
        <v>0</v>
      </c>
      <c r="D144">
        <v>1</v>
      </c>
      <c r="E144">
        <v>0.5</v>
      </c>
      <c r="F144">
        <v>360</v>
      </c>
      <c r="H144" s="66">
        <f t="shared" si="12"/>
        <v>0</v>
      </c>
      <c r="I144" s="66">
        <f t="shared" si="13"/>
        <v>10</v>
      </c>
      <c r="J144" s="66">
        <f t="shared" si="14"/>
        <v>3600</v>
      </c>
      <c r="K144" s="69">
        <f t="shared" si="15"/>
        <v>9</v>
      </c>
    </row>
    <row r="145" spans="1:11">
      <c r="A145" t="s">
        <v>2828</v>
      </c>
      <c r="B145">
        <v>25</v>
      </c>
      <c r="C145">
        <v>0</v>
      </c>
      <c r="D145">
        <v>0</v>
      </c>
      <c r="E145">
        <v>0</v>
      </c>
      <c r="F145">
        <v>130</v>
      </c>
      <c r="H145" s="66">
        <f t="shared" si="12"/>
        <v>0</v>
      </c>
      <c r="I145" s="66">
        <f t="shared" si="13"/>
        <v>0</v>
      </c>
      <c r="J145" s="66">
        <f t="shared" si="14"/>
        <v>2600</v>
      </c>
      <c r="K145" s="69">
        <f t="shared" si="15"/>
        <v>0</v>
      </c>
    </row>
  </sheetData>
  <phoneticPr fontId="3" type="noConversion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45"/>
  <sheetViews>
    <sheetView zoomScale="70" zoomScaleNormal="70" zoomScalePageLayoutView="70" workbookViewId="0">
      <selection activeCell="P18" sqref="P18"/>
    </sheetView>
  </sheetViews>
  <sheetFormatPr baseColWidth="10" defaultColWidth="8.83203125" defaultRowHeight="14" x14ac:dyDescent="0"/>
  <cols>
    <col min="1" max="1" width="26.83203125" bestFit="1" customWidth="1"/>
    <col min="2" max="2" width="19.83203125" customWidth="1"/>
    <col min="3" max="3" width="17.33203125" bestFit="1" customWidth="1"/>
    <col min="4" max="4" width="19.6640625" bestFit="1" customWidth="1"/>
    <col min="5" max="5" width="15.5" customWidth="1"/>
    <col min="6" max="6" width="22" bestFit="1" customWidth="1"/>
    <col min="8" max="8" width="13.1640625" bestFit="1" customWidth="1"/>
    <col min="9" max="9" width="12.5" bestFit="1" customWidth="1"/>
    <col min="10" max="10" width="11.5" bestFit="1" customWidth="1"/>
  </cols>
  <sheetData>
    <row r="1" spans="1:11">
      <c r="A1" t="s">
        <v>3591</v>
      </c>
      <c r="B1" t="s">
        <v>2136</v>
      </c>
    </row>
    <row r="2" spans="1:11" ht="15" thickBot="1">
      <c r="A2" t="s">
        <v>3592</v>
      </c>
      <c r="B2" s="7">
        <v>40983</v>
      </c>
    </row>
    <row r="3" spans="1:11" ht="15" thickBot="1">
      <c r="A3" s="8" t="s">
        <v>3594</v>
      </c>
      <c r="B3" s="11" t="s">
        <v>3571</v>
      </c>
      <c r="C3" s="8" t="s">
        <v>3573</v>
      </c>
      <c r="D3" s="8" t="s">
        <v>3574</v>
      </c>
      <c r="E3" s="8" t="s">
        <v>3572</v>
      </c>
      <c r="F3" s="3" t="s">
        <v>2179</v>
      </c>
      <c r="H3" s="66" t="s">
        <v>3636</v>
      </c>
      <c r="I3" s="66" t="s">
        <v>3637</v>
      </c>
      <c r="J3" s="66" t="s">
        <v>3638</v>
      </c>
      <c r="K3" s="69" t="s">
        <v>3639</v>
      </c>
    </row>
    <row r="4" spans="1:11" ht="15" thickBot="1">
      <c r="A4" s="8" t="s">
        <v>2137</v>
      </c>
      <c r="H4" s="66"/>
      <c r="I4" s="66"/>
      <c r="J4" s="66"/>
      <c r="K4" s="69"/>
    </row>
    <row r="5" spans="1:11">
      <c r="A5" t="s">
        <v>2138</v>
      </c>
      <c r="B5">
        <v>490</v>
      </c>
      <c r="C5">
        <v>4</v>
      </c>
      <c r="D5">
        <v>13</v>
      </c>
      <c r="E5">
        <v>4</v>
      </c>
      <c r="F5">
        <v>1060</v>
      </c>
      <c r="H5" s="66">
        <f>C5/B5*500</f>
        <v>4.0816326530612246</v>
      </c>
      <c r="I5" s="66">
        <f>D5/B5*500</f>
        <v>13.26530612244898</v>
      </c>
      <c r="J5" s="66">
        <f>F5/B5*500</f>
        <v>1081.6326530612246</v>
      </c>
      <c r="K5" s="69">
        <f>(E5*9)/B5*100</f>
        <v>7.3469387755102051</v>
      </c>
    </row>
    <row r="6" spans="1:11">
      <c r="A6" t="s">
        <v>2139</v>
      </c>
      <c r="B6">
        <v>530</v>
      </c>
      <c r="C6">
        <v>1</v>
      </c>
      <c r="D6">
        <v>12</v>
      </c>
      <c r="E6">
        <v>3</v>
      </c>
      <c r="F6">
        <v>820</v>
      </c>
      <c r="H6" s="66">
        <f t="shared" ref="H6:H45" si="0">C6/B6*500</f>
        <v>0.94339622641509435</v>
      </c>
      <c r="I6" s="66">
        <f t="shared" ref="I6:I45" si="1">D6/B6*500</f>
        <v>11.320754716981131</v>
      </c>
      <c r="J6" s="66">
        <f>F6/B6*500</f>
        <v>773.58490566037744</v>
      </c>
      <c r="K6" s="69">
        <f t="shared" ref="K6:K45" si="2">(E6*9)/B6*100</f>
        <v>5.0943396226415096</v>
      </c>
    </row>
    <row r="7" spans="1:11" ht="15" thickBot="1">
      <c r="A7" t="s">
        <v>2140</v>
      </c>
      <c r="B7">
        <v>380</v>
      </c>
      <c r="C7">
        <v>0</v>
      </c>
      <c r="D7">
        <v>7</v>
      </c>
      <c r="E7">
        <v>0</v>
      </c>
      <c r="F7">
        <v>0</v>
      </c>
      <c r="H7" s="66">
        <f t="shared" si="0"/>
        <v>0</v>
      </c>
      <c r="I7" s="66">
        <f t="shared" si="1"/>
        <v>9.2105263157894726</v>
      </c>
      <c r="J7" s="66">
        <f>F7/B7*500</f>
        <v>0</v>
      </c>
      <c r="K7" s="69">
        <f t="shared" si="2"/>
        <v>0</v>
      </c>
    </row>
    <row r="8" spans="1:11" ht="15" thickBot="1">
      <c r="A8" s="8" t="s">
        <v>2141</v>
      </c>
      <c r="H8" s="66"/>
      <c r="I8" s="66"/>
      <c r="J8" s="66"/>
      <c r="K8" s="69"/>
    </row>
    <row r="9" spans="1:11">
      <c r="A9" t="s">
        <v>2142</v>
      </c>
      <c r="B9">
        <v>310</v>
      </c>
      <c r="C9">
        <v>3</v>
      </c>
      <c r="D9">
        <v>7</v>
      </c>
      <c r="E9">
        <v>3.5</v>
      </c>
      <c r="F9">
        <v>570</v>
      </c>
      <c r="H9" s="66">
        <f t="shared" si="0"/>
        <v>4.838709677419355</v>
      </c>
      <c r="I9" s="66">
        <f t="shared" si="1"/>
        <v>11.29032258064516</v>
      </c>
      <c r="J9" s="66">
        <f>F9/B9*500</f>
        <v>919.35483870967732</v>
      </c>
      <c r="K9" s="69">
        <f t="shared" si="2"/>
        <v>10.161290322580644</v>
      </c>
    </row>
    <row r="10" spans="1:11">
      <c r="A10" t="s">
        <v>2143</v>
      </c>
      <c r="B10">
        <v>70</v>
      </c>
      <c r="C10">
        <v>5</v>
      </c>
      <c r="D10">
        <v>4</v>
      </c>
      <c r="E10">
        <v>0</v>
      </c>
      <c r="F10">
        <v>530</v>
      </c>
      <c r="H10" s="66">
        <f t="shared" si="0"/>
        <v>35.714285714285715</v>
      </c>
      <c r="I10" s="66">
        <f t="shared" si="1"/>
        <v>28.571428571428569</v>
      </c>
      <c r="J10" s="66">
        <f>F10/B10*500</f>
        <v>3785.7142857142858</v>
      </c>
      <c r="K10" s="69">
        <f t="shared" si="2"/>
        <v>0</v>
      </c>
    </row>
    <row r="11" spans="1:11" ht="15" thickBot="1">
      <c r="A11" t="s">
        <v>2144</v>
      </c>
      <c r="B11">
        <v>35</v>
      </c>
      <c r="C11">
        <v>3</v>
      </c>
      <c r="D11">
        <v>2</v>
      </c>
      <c r="E11">
        <v>0</v>
      </c>
      <c r="F11">
        <v>260</v>
      </c>
      <c r="H11" s="66">
        <f t="shared" si="0"/>
        <v>42.857142857142854</v>
      </c>
      <c r="I11" s="66">
        <f t="shared" si="1"/>
        <v>28.571428571428569</v>
      </c>
      <c r="J11" s="66">
        <f>F11/B11*500</f>
        <v>3714.2857142857142</v>
      </c>
      <c r="K11" s="69">
        <f t="shared" si="2"/>
        <v>0</v>
      </c>
    </row>
    <row r="12" spans="1:11" ht="15" thickBot="1">
      <c r="A12" s="8" t="s">
        <v>2145</v>
      </c>
      <c r="H12" s="66"/>
      <c r="I12" s="66"/>
      <c r="J12" s="66"/>
      <c r="K12" s="69"/>
    </row>
    <row r="13" spans="1:11">
      <c r="A13" t="s">
        <v>2146</v>
      </c>
      <c r="B13">
        <v>200</v>
      </c>
      <c r="C13">
        <v>1</v>
      </c>
      <c r="D13">
        <v>15</v>
      </c>
      <c r="E13">
        <v>2</v>
      </c>
      <c r="F13">
        <v>1050</v>
      </c>
      <c r="H13" s="66">
        <f t="shared" si="0"/>
        <v>2.5</v>
      </c>
      <c r="I13" s="66">
        <f t="shared" si="1"/>
        <v>37.5</v>
      </c>
      <c r="J13" s="66">
        <f t="shared" ref="J13:J18" si="3">F13/B13*500</f>
        <v>2625</v>
      </c>
      <c r="K13" s="69">
        <f t="shared" si="2"/>
        <v>9</v>
      </c>
    </row>
    <row r="14" spans="1:11">
      <c r="A14" t="s">
        <v>2147</v>
      </c>
      <c r="B14">
        <v>240</v>
      </c>
      <c r="C14">
        <v>1</v>
      </c>
      <c r="D14">
        <v>15</v>
      </c>
      <c r="E14">
        <v>2.5</v>
      </c>
      <c r="F14">
        <v>900</v>
      </c>
      <c r="H14" s="66">
        <f t="shared" si="0"/>
        <v>2.0833333333333335</v>
      </c>
      <c r="I14" s="66">
        <f t="shared" si="1"/>
        <v>31.25</v>
      </c>
      <c r="J14" s="66">
        <f t="shared" si="3"/>
        <v>1875</v>
      </c>
      <c r="K14" s="69">
        <f t="shared" si="2"/>
        <v>9.375</v>
      </c>
    </row>
    <row r="15" spans="1:11">
      <c r="A15" t="s">
        <v>2148</v>
      </c>
      <c r="B15">
        <v>310</v>
      </c>
      <c r="C15">
        <v>0</v>
      </c>
      <c r="D15">
        <v>34</v>
      </c>
      <c r="E15">
        <v>4</v>
      </c>
      <c r="F15">
        <v>740</v>
      </c>
      <c r="H15" s="66">
        <f t="shared" si="0"/>
        <v>0</v>
      </c>
      <c r="I15" s="66">
        <f t="shared" si="1"/>
        <v>54.838709677419359</v>
      </c>
      <c r="J15" s="66">
        <f t="shared" si="3"/>
        <v>1193.5483870967741</v>
      </c>
      <c r="K15" s="69">
        <f t="shared" si="2"/>
        <v>11.612903225806452</v>
      </c>
    </row>
    <row r="16" spans="1:11">
      <c r="A16" t="s">
        <v>2149</v>
      </c>
      <c r="B16">
        <v>180</v>
      </c>
      <c r="C16">
        <v>1</v>
      </c>
      <c r="D16">
        <v>14</v>
      </c>
      <c r="E16">
        <v>1.5</v>
      </c>
      <c r="F16">
        <v>840</v>
      </c>
      <c r="H16" s="66">
        <f t="shared" si="0"/>
        <v>2.7777777777777777</v>
      </c>
      <c r="I16" s="66">
        <f t="shared" si="1"/>
        <v>38.888888888888893</v>
      </c>
      <c r="J16" s="66">
        <f t="shared" si="3"/>
        <v>2333.3333333333335</v>
      </c>
      <c r="K16" s="69">
        <f t="shared" si="2"/>
        <v>7.5</v>
      </c>
    </row>
    <row r="17" spans="1:11">
      <c r="A17" t="s">
        <v>2150</v>
      </c>
      <c r="B17">
        <v>420</v>
      </c>
      <c r="C17">
        <v>0</v>
      </c>
      <c r="D17">
        <v>15</v>
      </c>
      <c r="E17">
        <v>4</v>
      </c>
      <c r="F17">
        <v>620</v>
      </c>
      <c r="H17" s="66">
        <f t="shared" si="0"/>
        <v>0</v>
      </c>
      <c r="I17" s="66">
        <f t="shared" si="1"/>
        <v>17.857142857142858</v>
      </c>
      <c r="J17" s="66">
        <f t="shared" si="3"/>
        <v>738.09523809523819</v>
      </c>
      <c r="K17" s="69">
        <f t="shared" si="2"/>
        <v>8.5714285714285712</v>
      </c>
    </row>
    <row r="18" spans="1:11" ht="15" thickBot="1">
      <c r="A18" t="s">
        <v>2151</v>
      </c>
      <c r="B18">
        <v>190</v>
      </c>
      <c r="C18">
        <v>2</v>
      </c>
      <c r="D18">
        <v>9</v>
      </c>
      <c r="E18">
        <v>1.5</v>
      </c>
      <c r="F18">
        <v>820</v>
      </c>
      <c r="H18" s="66">
        <f t="shared" si="0"/>
        <v>5.2631578947368416</v>
      </c>
      <c r="I18" s="66">
        <f t="shared" si="1"/>
        <v>23.684210526315791</v>
      </c>
      <c r="J18" s="66">
        <f t="shared" si="3"/>
        <v>2157.8947368421054</v>
      </c>
      <c r="K18" s="69">
        <f t="shared" si="2"/>
        <v>7.1052631578947363</v>
      </c>
    </row>
    <row r="19" spans="1:11" ht="15" thickBot="1">
      <c r="A19" s="8" t="s">
        <v>2152</v>
      </c>
      <c r="H19" s="66"/>
      <c r="I19" s="66"/>
      <c r="J19" s="66"/>
      <c r="K19" s="69"/>
    </row>
    <row r="20" spans="1:11">
      <c r="A20" t="s">
        <v>2153</v>
      </c>
      <c r="B20">
        <v>160</v>
      </c>
      <c r="C20">
        <v>2</v>
      </c>
      <c r="D20">
        <v>15</v>
      </c>
      <c r="E20">
        <v>1</v>
      </c>
      <c r="F20">
        <v>770</v>
      </c>
      <c r="H20" s="66">
        <f t="shared" si="0"/>
        <v>6.25</v>
      </c>
      <c r="I20" s="66">
        <f t="shared" si="1"/>
        <v>46.875</v>
      </c>
      <c r="J20" s="66">
        <f>F20/B20*500</f>
        <v>2406.25</v>
      </c>
      <c r="K20" s="69">
        <f t="shared" si="2"/>
        <v>5.625</v>
      </c>
    </row>
    <row r="21" spans="1:11">
      <c r="A21" t="s">
        <v>2154</v>
      </c>
      <c r="B21">
        <v>440</v>
      </c>
      <c r="C21">
        <v>1</v>
      </c>
      <c r="D21">
        <v>17</v>
      </c>
      <c r="E21">
        <v>3.5</v>
      </c>
      <c r="F21">
        <v>370</v>
      </c>
      <c r="H21" s="66">
        <f t="shared" si="0"/>
        <v>1.1363636363636362</v>
      </c>
      <c r="I21" s="66">
        <f t="shared" si="1"/>
        <v>19.318181818181817</v>
      </c>
      <c r="J21" s="66">
        <f>F21/B21*500</f>
        <v>420.4545454545455</v>
      </c>
      <c r="K21" s="69">
        <f t="shared" si="2"/>
        <v>7.1590909090909092</v>
      </c>
    </row>
    <row r="22" spans="1:11" ht="15" thickBot="1">
      <c r="A22" t="s">
        <v>2155</v>
      </c>
      <c r="B22">
        <v>380</v>
      </c>
      <c r="C22">
        <v>1</v>
      </c>
      <c r="D22">
        <v>15</v>
      </c>
      <c r="E22">
        <v>3</v>
      </c>
      <c r="F22">
        <v>320</v>
      </c>
      <c r="H22" s="66">
        <f t="shared" si="0"/>
        <v>1.3157894736842104</v>
      </c>
      <c r="I22" s="66">
        <f t="shared" si="1"/>
        <v>19.736842105263158</v>
      </c>
      <c r="J22" s="66">
        <f>F22/B22*500</f>
        <v>421.05263157894734</v>
      </c>
      <c r="K22" s="69">
        <f t="shared" si="2"/>
        <v>7.1052631578947363</v>
      </c>
    </row>
    <row r="23" spans="1:11" ht="15" thickBot="1">
      <c r="A23" s="8" t="s">
        <v>2156</v>
      </c>
      <c r="H23" s="66"/>
      <c r="I23" s="66"/>
      <c r="J23" s="66"/>
      <c r="K23" s="69"/>
    </row>
    <row r="24" spans="1:11">
      <c r="A24" t="s">
        <v>2157</v>
      </c>
      <c r="B24">
        <v>690</v>
      </c>
      <c r="C24">
        <v>4</v>
      </c>
      <c r="D24">
        <v>26</v>
      </c>
      <c r="E24">
        <v>8</v>
      </c>
      <c r="F24">
        <v>890</v>
      </c>
      <c r="H24" s="66">
        <f t="shared" si="0"/>
        <v>2.8985507246376812</v>
      </c>
      <c r="I24" s="66">
        <f t="shared" si="1"/>
        <v>18.840579710144929</v>
      </c>
      <c r="J24" s="66">
        <f>F24/B24*500</f>
        <v>644.92753623188401</v>
      </c>
      <c r="K24" s="69">
        <f t="shared" si="2"/>
        <v>10.434782608695652</v>
      </c>
    </row>
    <row r="25" spans="1:11">
      <c r="A25" t="s">
        <v>2158</v>
      </c>
      <c r="B25">
        <v>120</v>
      </c>
      <c r="C25">
        <v>3</v>
      </c>
      <c r="D25">
        <v>9</v>
      </c>
      <c r="E25">
        <v>0.5</v>
      </c>
      <c r="F25">
        <v>660</v>
      </c>
      <c r="H25" s="66">
        <f t="shared" si="0"/>
        <v>12.5</v>
      </c>
      <c r="I25" s="66">
        <f t="shared" si="1"/>
        <v>37.5</v>
      </c>
      <c r="J25" s="66">
        <f>F25/B25*500</f>
        <v>2750</v>
      </c>
      <c r="K25" s="69">
        <f t="shared" si="2"/>
        <v>3.75</v>
      </c>
    </row>
    <row r="26" spans="1:11" ht="15" thickBot="1">
      <c r="A26" t="s">
        <v>2159</v>
      </c>
      <c r="B26">
        <v>210</v>
      </c>
      <c r="C26">
        <v>2</v>
      </c>
      <c r="D26">
        <v>13</v>
      </c>
      <c r="E26">
        <v>1</v>
      </c>
      <c r="F26">
        <v>790</v>
      </c>
      <c r="H26" s="66">
        <f t="shared" si="0"/>
        <v>4.7619047619047628</v>
      </c>
      <c r="I26" s="66">
        <f t="shared" si="1"/>
        <v>30.952380952380953</v>
      </c>
      <c r="J26" s="66">
        <f>F26/B26*500</f>
        <v>1880.952380952381</v>
      </c>
      <c r="K26" s="69">
        <f t="shared" si="2"/>
        <v>4.2857142857142856</v>
      </c>
    </row>
    <row r="27" spans="1:11" ht="15" thickBot="1">
      <c r="A27" s="8" t="s">
        <v>2160</v>
      </c>
      <c r="H27" s="66"/>
      <c r="I27" s="66"/>
      <c r="J27" s="66"/>
      <c r="K27" s="69"/>
    </row>
    <row r="28" spans="1:11">
      <c r="A28" t="s">
        <v>2161</v>
      </c>
      <c r="B28">
        <v>360</v>
      </c>
      <c r="C28">
        <v>1</v>
      </c>
      <c r="D28">
        <v>34</v>
      </c>
      <c r="E28">
        <v>8</v>
      </c>
      <c r="F28">
        <v>1310</v>
      </c>
      <c r="H28" s="66">
        <f t="shared" si="0"/>
        <v>1.3888888888888888</v>
      </c>
      <c r="I28" s="66">
        <f t="shared" si="1"/>
        <v>47.222222222222221</v>
      </c>
      <c r="J28" s="66">
        <f>F28/B28*500</f>
        <v>1819.4444444444443</v>
      </c>
      <c r="K28" s="69">
        <f t="shared" si="2"/>
        <v>20</v>
      </c>
    </row>
    <row r="29" spans="1:11" ht="15" thickBot="1">
      <c r="A29" t="s">
        <v>2162</v>
      </c>
      <c r="B29">
        <v>390</v>
      </c>
      <c r="C29">
        <v>2</v>
      </c>
      <c r="D29">
        <v>10</v>
      </c>
      <c r="E29">
        <v>3</v>
      </c>
      <c r="F29">
        <v>460</v>
      </c>
      <c r="H29" s="66">
        <f t="shared" si="0"/>
        <v>2.5641025641025643</v>
      </c>
      <c r="I29" s="66">
        <f t="shared" si="1"/>
        <v>12.820512820512819</v>
      </c>
      <c r="J29" s="66">
        <f>F29/B29*500</f>
        <v>589.74358974358972</v>
      </c>
      <c r="K29" s="69">
        <f t="shared" si="2"/>
        <v>6.9230769230769234</v>
      </c>
    </row>
    <row r="30" spans="1:11" ht="15" thickBot="1">
      <c r="A30" s="8" t="s">
        <v>2163</v>
      </c>
      <c r="H30" s="66"/>
      <c r="I30" s="66"/>
      <c r="J30" s="66"/>
      <c r="K30" s="69"/>
    </row>
    <row r="31" spans="1:11">
      <c r="A31" t="s">
        <v>2164</v>
      </c>
      <c r="B31">
        <v>260</v>
      </c>
      <c r="C31">
        <v>1</v>
      </c>
      <c r="D31">
        <v>9</v>
      </c>
      <c r="E31">
        <v>2.5</v>
      </c>
      <c r="F31">
        <v>810</v>
      </c>
      <c r="H31" s="66">
        <f t="shared" si="0"/>
        <v>1.9230769230769231</v>
      </c>
      <c r="I31" s="66">
        <f t="shared" si="1"/>
        <v>17.30769230769231</v>
      </c>
      <c r="J31" s="66">
        <f>F31/B31*500</f>
        <v>1557.6923076923076</v>
      </c>
      <c r="K31" s="69">
        <f t="shared" si="2"/>
        <v>8.6538461538461533</v>
      </c>
    </row>
    <row r="32" spans="1:11">
      <c r="A32" t="s">
        <v>2165</v>
      </c>
      <c r="B32">
        <v>390</v>
      </c>
      <c r="C32">
        <v>2</v>
      </c>
      <c r="D32">
        <v>16</v>
      </c>
      <c r="E32">
        <v>3</v>
      </c>
      <c r="F32">
        <v>500</v>
      </c>
      <c r="H32" s="66">
        <f t="shared" si="0"/>
        <v>2.5641025641025643</v>
      </c>
      <c r="I32" s="66">
        <f t="shared" si="1"/>
        <v>20.512820512820515</v>
      </c>
      <c r="J32" s="66">
        <f>F32/B32*500</f>
        <v>641.02564102564111</v>
      </c>
      <c r="K32" s="69">
        <f t="shared" si="2"/>
        <v>6.9230769230769234</v>
      </c>
    </row>
    <row r="33" spans="1:11">
      <c r="A33" t="s">
        <v>2166</v>
      </c>
      <c r="B33">
        <v>370</v>
      </c>
      <c r="C33">
        <v>2</v>
      </c>
      <c r="D33">
        <v>14</v>
      </c>
      <c r="E33">
        <v>4</v>
      </c>
      <c r="F33">
        <v>470</v>
      </c>
      <c r="H33" s="66">
        <f t="shared" si="0"/>
        <v>2.7027027027027026</v>
      </c>
      <c r="I33" s="66">
        <f t="shared" si="1"/>
        <v>18.918918918918919</v>
      </c>
      <c r="J33" s="66">
        <f>F33/B33*500</f>
        <v>635.1351351351351</v>
      </c>
      <c r="K33" s="69">
        <f t="shared" si="2"/>
        <v>9.7297297297297298</v>
      </c>
    </row>
    <row r="34" spans="1:11" ht="15" thickBot="1">
      <c r="A34" t="s">
        <v>2167</v>
      </c>
      <c r="B34">
        <v>170</v>
      </c>
      <c r="C34">
        <v>1</v>
      </c>
      <c r="D34">
        <v>12</v>
      </c>
      <c r="E34">
        <v>1</v>
      </c>
      <c r="F34">
        <v>800</v>
      </c>
      <c r="H34" s="66">
        <f t="shared" si="0"/>
        <v>2.9411764705882351</v>
      </c>
      <c r="I34" s="66">
        <f t="shared" si="1"/>
        <v>35.294117647058826</v>
      </c>
      <c r="J34" s="66">
        <f>F34/B34*500</f>
        <v>2352.9411764705883</v>
      </c>
      <c r="K34" s="69">
        <f t="shared" si="2"/>
        <v>5.2941176470588234</v>
      </c>
    </row>
    <row r="35" spans="1:11" ht="15" thickBot="1">
      <c r="A35" s="8" t="s">
        <v>2168</v>
      </c>
      <c r="H35" s="66"/>
      <c r="I35" s="66"/>
      <c r="J35" s="66"/>
      <c r="K35" s="69"/>
    </row>
    <row r="36" spans="1:11">
      <c r="A36" t="s">
        <v>2169</v>
      </c>
      <c r="B36">
        <v>200</v>
      </c>
      <c r="C36">
        <v>2</v>
      </c>
      <c r="D36">
        <v>8</v>
      </c>
      <c r="E36">
        <v>4</v>
      </c>
      <c r="F36">
        <v>390</v>
      </c>
      <c r="H36" s="66">
        <f t="shared" si="0"/>
        <v>5</v>
      </c>
      <c r="I36" s="66">
        <f t="shared" si="1"/>
        <v>20</v>
      </c>
      <c r="J36" s="66">
        <f>F36/B36*500</f>
        <v>975</v>
      </c>
      <c r="K36" s="69">
        <f t="shared" si="2"/>
        <v>18</v>
      </c>
    </row>
    <row r="37" spans="1:11">
      <c r="A37" t="s">
        <v>2170</v>
      </c>
      <c r="B37">
        <v>220</v>
      </c>
      <c r="C37">
        <v>1</v>
      </c>
      <c r="D37">
        <v>7</v>
      </c>
      <c r="E37">
        <v>2.5</v>
      </c>
      <c r="F37">
        <v>280</v>
      </c>
      <c r="H37" s="66">
        <f t="shared" si="0"/>
        <v>2.2727272727272725</v>
      </c>
      <c r="I37" s="66">
        <f t="shared" si="1"/>
        <v>15.909090909090908</v>
      </c>
      <c r="J37" s="66">
        <f>F37/B37*500</f>
        <v>636.36363636363637</v>
      </c>
      <c r="K37" s="69">
        <f t="shared" si="2"/>
        <v>10.227272727272728</v>
      </c>
    </row>
    <row r="38" spans="1:11">
      <c r="A38" t="s">
        <v>2178</v>
      </c>
      <c r="B38">
        <v>190</v>
      </c>
      <c r="C38">
        <v>2</v>
      </c>
      <c r="D38">
        <v>5</v>
      </c>
      <c r="E38">
        <v>5</v>
      </c>
      <c r="F38">
        <v>180</v>
      </c>
      <c r="H38" s="66">
        <f t="shared" si="0"/>
        <v>5.2631578947368416</v>
      </c>
      <c r="I38" s="66">
        <f t="shared" si="1"/>
        <v>13.157894736842104</v>
      </c>
      <c r="J38" s="66">
        <f>F38/B38*500</f>
        <v>473.68421052631578</v>
      </c>
      <c r="K38" s="69">
        <f t="shared" si="2"/>
        <v>23.684210526315788</v>
      </c>
    </row>
    <row r="39" spans="1:11" ht="15" thickBot="1">
      <c r="A39" t="s">
        <v>2171</v>
      </c>
      <c r="B39">
        <v>160</v>
      </c>
      <c r="C39">
        <v>4</v>
      </c>
      <c r="D39">
        <v>4</v>
      </c>
      <c r="E39">
        <v>1</v>
      </c>
      <c r="F39">
        <v>540</v>
      </c>
      <c r="H39" s="66">
        <f t="shared" si="0"/>
        <v>12.5</v>
      </c>
      <c r="I39" s="66">
        <f t="shared" si="1"/>
        <v>12.5</v>
      </c>
      <c r="J39" s="66">
        <f>F39/B39*500</f>
        <v>1687.5</v>
      </c>
      <c r="K39" s="69">
        <f t="shared" si="2"/>
        <v>5.625</v>
      </c>
    </row>
    <row r="40" spans="1:11" ht="15" thickBot="1">
      <c r="A40" s="8" t="s">
        <v>2172</v>
      </c>
      <c r="H40" s="66"/>
      <c r="I40" s="66"/>
      <c r="J40" s="66"/>
      <c r="K40" s="69"/>
    </row>
    <row r="41" spans="1:11" ht="15" thickBot="1">
      <c r="A41" t="s">
        <v>2173</v>
      </c>
      <c r="B41">
        <v>100</v>
      </c>
      <c r="C41">
        <v>1</v>
      </c>
      <c r="D41">
        <v>4</v>
      </c>
      <c r="E41">
        <v>0.5</v>
      </c>
      <c r="F41">
        <v>930</v>
      </c>
      <c r="H41" s="66">
        <f t="shared" si="0"/>
        <v>5</v>
      </c>
      <c r="I41" s="66">
        <f t="shared" si="1"/>
        <v>20</v>
      </c>
      <c r="J41" s="66">
        <f>F41/B41*500</f>
        <v>4650</v>
      </c>
      <c r="K41" s="69">
        <f t="shared" si="2"/>
        <v>4.5</v>
      </c>
    </row>
    <row r="42" spans="1:11" ht="15" thickBot="1">
      <c r="A42" s="8" t="s">
        <v>2174</v>
      </c>
      <c r="H42" s="66"/>
      <c r="I42" s="66"/>
      <c r="J42" s="66"/>
      <c r="K42" s="69"/>
    </row>
    <row r="43" spans="1:11">
      <c r="A43" t="s">
        <v>2175</v>
      </c>
      <c r="B43">
        <v>160</v>
      </c>
      <c r="C43">
        <v>0</v>
      </c>
      <c r="D43">
        <v>0</v>
      </c>
      <c r="E43">
        <v>0</v>
      </c>
      <c r="F43">
        <v>340</v>
      </c>
      <c r="H43" s="66">
        <f t="shared" si="0"/>
        <v>0</v>
      </c>
      <c r="I43" s="66">
        <f t="shared" si="1"/>
        <v>0</v>
      </c>
      <c r="J43" s="66">
        <f>F43/B43*500</f>
        <v>1062.5</v>
      </c>
      <c r="K43" s="69">
        <f t="shared" si="2"/>
        <v>0</v>
      </c>
    </row>
    <row r="44" spans="1:11">
      <c r="A44" t="s">
        <v>2176</v>
      </c>
      <c r="B44">
        <v>70</v>
      </c>
      <c r="C44">
        <v>0</v>
      </c>
      <c r="D44">
        <v>0</v>
      </c>
      <c r="E44">
        <v>0</v>
      </c>
      <c r="F44">
        <v>115</v>
      </c>
      <c r="H44" s="66">
        <f t="shared" si="0"/>
        <v>0</v>
      </c>
      <c r="I44" s="66">
        <f t="shared" si="1"/>
        <v>0</v>
      </c>
      <c r="J44" s="66">
        <f>F44/B44*500</f>
        <v>821.42857142857144</v>
      </c>
      <c r="K44" s="69">
        <f t="shared" si="2"/>
        <v>0</v>
      </c>
    </row>
    <row r="45" spans="1:11">
      <c r="A45" t="s">
        <v>2177</v>
      </c>
      <c r="B45">
        <v>32</v>
      </c>
      <c r="C45">
        <v>0</v>
      </c>
      <c r="D45">
        <v>1</v>
      </c>
      <c r="E45">
        <v>0</v>
      </c>
      <c r="F45">
        <v>8</v>
      </c>
      <c r="H45" s="66">
        <f t="shared" si="0"/>
        <v>0</v>
      </c>
      <c r="I45" s="66">
        <f t="shared" si="1"/>
        <v>15.625</v>
      </c>
      <c r="J45" s="66">
        <f>F45/B45*500</f>
        <v>125</v>
      </c>
      <c r="K45" s="69">
        <f t="shared" si="2"/>
        <v>0</v>
      </c>
    </row>
  </sheetData>
  <phoneticPr fontId="3" type="noConversion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4"/>
  <sheetViews>
    <sheetView workbookViewId="0">
      <selection activeCell="B72" sqref="B72"/>
    </sheetView>
  </sheetViews>
  <sheetFormatPr baseColWidth="10" defaultRowHeight="15" x14ac:dyDescent="0"/>
  <cols>
    <col min="1" max="1" width="44.5" style="84" bestFit="1" customWidth="1"/>
    <col min="2" max="2" width="44.5" style="84" customWidth="1"/>
    <col min="3" max="4" width="10.83203125" style="84"/>
    <col min="5" max="5" width="19.5" style="84" bestFit="1" customWidth="1"/>
    <col min="6" max="16384" width="10.83203125" style="84"/>
  </cols>
  <sheetData>
    <row r="1" spans="1:7" ht="16" thickBot="1">
      <c r="A1" s="81" t="s">
        <v>3594</v>
      </c>
      <c r="B1" s="82" t="s">
        <v>3750</v>
      </c>
      <c r="C1" s="82" t="s">
        <v>3571</v>
      </c>
      <c r="D1" s="82" t="s">
        <v>3573</v>
      </c>
      <c r="E1" s="82" t="s">
        <v>3574</v>
      </c>
      <c r="F1" s="82" t="s">
        <v>3595</v>
      </c>
      <c r="G1" s="83" t="s">
        <v>2179</v>
      </c>
    </row>
    <row r="2" spans="1:7" ht="16" thickBot="1">
      <c r="A2" s="84" t="s">
        <v>3597</v>
      </c>
      <c r="B2" s="83" t="s">
        <v>3596</v>
      </c>
      <c r="C2" s="84">
        <v>340</v>
      </c>
      <c r="D2" s="84">
        <v>5</v>
      </c>
      <c r="E2" s="84">
        <v>35</v>
      </c>
      <c r="F2" s="84">
        <v>7</v>
      </c>
      <c r="G2" s="84">
        <v>1150</v>
      </c>
    </row>
    <row r="3" spans="1:7">
      <c r="A3" s="84" t="s">
        <v>3600</v>
      </c>
      <c r="C3" s="84">
        <v>170</v>
      </c>
      <c r="D3" s="84">
        <v>3</v>
      </c>
      <c r="E3" s="84">
        <v>18</v>
      </c>
      <c r="F3" s="84">
        <v>3.5</v>
      </c>
      <c r="G3" s="84">
        <v>580</v>
      </c>
    </row>
    <row r="4" spans="1:7">
      <c r="A4" s="84" t="s">
        <v>3598</v>
      </c>
      <c r="C4" s="84">
        <v>540</v>
      </c>
      <c r="D4" s="84">
        <v>12</v>
      </c>
      <c r="E4" s="84">
        <v>32</v>
      </c>
      <c r="F4" s="84">
        <v>14</v>
      </c>
      <c r="G4" s="84">
        <v>1600</v>
      </c>
    </row>
    <row r="5" spans="1:7">
      <c r="A5" s="84" t="s">
        <v>3599</v>
      </c>
      <c r="C5" s="84">
        <v>280</v>
      </c>
      <c r="D5" s="84">
        <v>6</v>
      </c>
      <c r="E5" s="84">
        <v>16</v>
      </c>
      <c r="F5" s="84">
        <v>7</v>
      </c>
      <c r="G5" s="84">
        <v>820</v>
      </c>
    </row>
    <row r="6" spans="1:7">
      <c r="A6" s="84" t="s">
        <v>3601</v>
      </c>
      <c r="C6" s="84">
        <v>450</v>
      </c>
      <c r="D6" s="84">
        <v>3</v>
      </c>
      <c r="E6" s="84">
        <v>46</v>
      </c>
      <c r="F6" s="84">
        <v>11</v>
      </c>
      <c r="G6" s="84">
        <v>1610</v>
      </c>
    </row>
    <row r="7" spans="1:7">
      <c r="A7" s="84" t="s">
        <v>3602</v>
      </c>
      <c r="C7" s="84">
        <v>230</v>
      </c>
      <c r="D7" s="84">
        <v>1</v>
      </c>
      <c r="E7" s="84">
        <v>23</v>
      </c>
      <c r="F7" s="84">
        <v>6</v>
      </c>
      <c r="G7" s="84">
        <v>810</v>
      </c>
    </row>
    <row r="8" spans="1:7">
      <c r="A8" s="84" t="s">
        <v>3603</v>
      </c>
      <c r="C8" s="84">
        <v>470</v>
      </c>
      <c r="D8" s="84">
        <v>5</v>
      </c>
      <c r="E8" s="84">
        <v>37</v>
      </c>
      <c r="F8" s="84">
        <v>12</v>
      </c>
      <c r="G8" s="84">
        <v>1240</v>
      </c>
    </row>
    <row r="9" spans="1:7">
      <c r="A9" s="84" t="s">
        <v>3604</v>
      </c>
      <c r="C9" s="84">
        <v>230</v>
      </c>
      <c r="D9" s="84">
        <v>3</v>
      </c>
      <c r="E9" s="84">
        <v>19</v>
      </c>
      <c r="F9" s="84">
        <v>6</v>
      </c>
      <c r="G9" s="84">
        <v>620</v>
      </c>
    </row>
    <row r="10" spans="1:7">
      <c r="A10" s="84" t="s">
        <v>3483</v>
      </c>
      <c r="C10" s="84">
        <v>110</v>
      </c>
      <c r="D10" s="84">
        <v>1</v>
      </c>
      <c r="E10" s="84">
        <v>1</v>
      </c>
      <c r="F10" s="84">
        <v>1</v>
      </c>
      <c r="G10" s="84">
        <v>60</v>
      </c>
    </row>
    <row r="11" spans="1:7">
      <c r="A11" s="84" t="s">
        <v>3484</v>
      </c>
      <c r="C11" s="84">
        <v>60</v>
      </c>
      <c r="D11" s="84">
        <v>0</v>
      </c>
      <c r="E11" s="84">
        <v>0</v>
      </c>
      <c r="F11" s="84">
        <v>0</v>
      </c>
      <c r="G11" s="84">
        <v>160</v>
      </c>
    </row>
    <row r="12" spans="1:7">
      <c r="A12" s="84" t="s">
        <v>3485</v>
      </c>
      <c r="C12" s="84">
        <v>80</v>
      </c>
      <c r="D12" s="84">
        <v>1</v>
      </c>
      <c r="E12" s="84">
        <v>1</v>
      </c>
      <c r="F12" s="84">
        <v>1.5</v>
      </c>
      <c r="G12" s="84">
        <v>105</v>
      </c>
    </row>
    <row r="13" spans="1:7">
      <c r="A13" s="84" t="s">
        <v>3486</v>
      </c>
      <c r="C13" s="84">
        <v>100</v>
      </c>
      <c r="D13" s="84">
        <v>0</v>
      </c>
      <c r="E13" s="84">
        <v>1</v>
      </c>
      <c r="F13" s="84">
        <v>2</v>
      </c>
      <c r="G13" s="84">
        <v>270</v>
      </c>
    </row>
    <row r="14" spans="1:7">
      <c r="A14" s="84" t="s">
        <v>3487</v>
      </c>
      <c r="C14" s="84">
        <v>100</v>
      </c>
      <c r="D14" s="84">
        <v>0</v>
      </c>
      <c r="E14" s="84">
        <v>1</v>
      </c>
      <c r="F14" s="84">
        <v>2</v>
      </c>
      <c r="G14" s="84">
        <v>210</v>
      </c>
    </row>
    <row r="15" spans="1:7">
      <c r="A15" s="84" t="s">
        <v>3488</v>
      </c>
      <c r="C15" s="84">
        <v>80</v>
      </c>
      <c r="D15" s="84">
        <v>0</v>
      </c>
      <c r="E15" s="84">
        <v>2</v>
      </c>
      <c r="F15" s="84">
        <v>0</v>
      </c>
      <c r="G15" s="84">
        <v>220</v>
      </c>
    </row>
    <row r="16" spans="1:7">
      <c r="A16" s="84" t="s">
        <v>3489</v>
      </c>
      <c r="C16" s="84">
        <v>110</v>
      </c>
      <c r="D16" s="84">
        <v>0</v>
      </c>
      <c r="E16" s="84">
        <v>2</v>
      </c>
      <c r="F16" s="84">
        <v>2</v>
      </c>
      <c r="G16" s="84">
        <v>180</v>
      </c>
    </row>
    <row r="17" spans="1:7">
      <c r="A17" s="84" t="s">
        <v>3490</v>
      </c>
      <c r="C17" s="84">
        <v>100</v>
      </c>
      <c r="D17" s="84">
        <v>0</v>
      </c>
      <c r="E17" s="84">
        <v>1</v>
      </c>
      <c r="F17" s="84">
        <v>1.5</v>
      </c>
      <c r="G17" s="84">
        <v>150</v>
      </c>
    </row>
    <row r="18" spans="1:7">
      <c r="A18" s="84" t="s">
        <v>3491</v>
      </c>
      <c r="C18" s="84">
        <v>50</v>
      </c>
      <c r="D18" s="84">
        <v>0</v>
      </c>
      <c r="E18" s="84">
        <v>1</v>
      </c>
      <c r="F18" s="84">
        <v>1</v>
      </c>
      <c r="G18" s="84">
        <v>150</v>
      </c>
    </row>
    <row r="19" spans="1:7">
      <c r="A19" s="84" t="s">
        <v>3492</v>
      </c>
      <c r="C19" s="84">
        <v>70</v>
      </c>
      <c r="D19" s="84">
        <v>0</v>
      </c>
      <c r="E19" s="84">
        <v>0</v>
      </c>
      <c r="F19" s="84">
        <v>1</v>
      </c>
      <c r="G19" s="84">
        <v>180</v>
      </c>
    </row>
    <row r="20" spans="1:7">
      <c r="A20" s="84" t="s">
        <v>3493</v>
      </c>
      <c r="C20" s="84">
        <v>40</v>
      </c>
      <c r="D20" s="84">
        <v>0</v>
      </c>
      <c r="E20" s="84">
        <v>0</v>
      </c>
      <c r="F20" s="84">
        <v>0</v>
      </c>
      <c r="G20" s="84">
        <v>95</v>
      </c>
    </row>
    <row r="21" spans="1:7">
      <c r="A21" s="84" t="s">
        <v>3494</v>
      </c>
      <c r="C21" s="84">
        <v>160</v>
      </c>
      <c r="D21" s="84">
        <v>0</v>
      </c>
      <c r="E21" s="84">
        <v>0</v>
      </c>
      <c r="F21" s="84">
        <v>2.5</v>
      </c>
      <c r="G21" s="84">
        <v>290</v>
      </c>
    </row>
    <row r="22" spans="1:7">
      <c r="A22" s="84" t="s">
        <v>3605</v>
      </c>
      <c r="C22" s="84">
        <v>25</v>
      </c>
      <c r="D22" s="84">
        <v>2</v>
      </c>
      <c r="E22" s="84">
        <v>1</v>
      </c>
      <c r="F22" s="84">
        <v>0</v>
      </c>
      <c r="G22" s="84">
        <v>30</v>
      </c>
    </row>
    <row r="23" spans="1:7" ht="16" thickBot="1">
      <c r="A23" s="84" t="s">
        <v>3606</v>
      </c>
      <c r="C23" s="84">
        <v>60</v>
      </c>
      <c r="D23" s="84">
        <v>0</v>
      </c>
      <c r="E23" s="84">
        <v>2</v>
      </c>
      <c r="F23" s="84">
        <v>2.5</v>
      </c>
      <c r="G23" s="84">
        <v>220</v>
      </c>
    </row>
    <row r="24" spans="1:7" ht="16" thickBot="1">
      <c r="A24" s="85" t="s">
        <v>3608</v>
      </c>
      <c r="B24" s="83" t="s">
        <v>3607</v>
      </c>
      <c r="C24" s="84">
        <v>250</v>
      </c>
      <c r="D24" s="84">
        <v>1</v>
      </c>
      <c r="E24" s="84">
        <v>15</v>
      </c>
      <c r="F24" s="84">
        <v>4</v>
      </c>
      <c r="G24" s="84">
        <v>620</v>
      </c>
    </row>
    <row r="25" spans="1:7">
      <c r="A25" s="85" t="s">
        <v>3609</v>
      </c>
      <c r="B25" s="85"/>
      <c r="C25" s="84">
        <v>290</v>
      </c>
      <c r="D25" s="84">
        <v>1</v>
      </c>
      <c r="E25" s="84">
        <v>17</v>
      </c>
      <c r="F25" s="84">
        <v>6</v>
      </c>
      <c r="G25" s="84">
        <v>820</v>
      </c>
    </row>
    <row r="26" spans="1:7">
      <c r="A26" s="85" t="s">
        <v>3610</v>
      </c>
      <c r="B26" s="85"/>
      <c r="C26" s="84">
        <v>400</v>
      </c>
      <c r="D26" s="84">
        <v>2</v>
      </c>
      <c r="E26" s="84">
        <v>21</v>
      </c>
      <c r="F26" s="84">
        <v>9</v>
      </c>
      <c r="G26" s="84">
        <v>930</v>
      </c>
    </row>
    <row r="27" spans="1:7">
      <c r="A27" s="85" t="s">
        <v>3611</v>
      </c>
      <c r="B27" s="85"/>
      <c r="C27" s="84">
        <v>350</v>
      </c>
      <c r="D27" s="84">
        <v>2</v>
      </c>
      <c r="E27" s="84">
        <v>17</v>
      </c>
      <c r="F27" s="84">
        <v>7</v>
      </c>
      <c r="G27" s="84">
        <v>850</v>
      </c>
    </row>
    <row r="28" spans="1:7">
      <c r="A28" s="85" t="s">
        <v>3612</v>
      </c>
      <c r="B28" s="85"/>
      <c r="C28" s="84">
        <v>300</v>
      </c>
      <c r="D28" s="84">
        <v>1</v>
      </c>
      <c r="E28" s="84">
        <v>18</v>
      </c>
      <c r="F28" s="84">
        <v>7</v>
      </c>
      <c r="G28" s="84">
        <v>760</v>
      </c>
    </row>
    <row r="29" spans="1:7">
      <c r="A29" s="85" t="s">
        <v>3613</v>
      </c>
      <c r="B29" s="85"/>
      <c r="C29" s="84">
        <v>400</v>
      </c>
      <c r="D29" s="84">
        <v>1</v>
      </c>
      <c r="E29" s="84">
        <v>27</v>
      </c>
      <c r="F29" s="84">
        <v>9</v>
      </c>
      <c r="G29" s="84">
        <v>1080</v>
      </c>
    </row>
    <row r="30" spans="1:7">
      <c r="A30" s="85" t="s">
        <v>3614</v>
      </c>
      <c r="B30" s="85"/>
      <c r="C30" s="84">
        <v>250</v>
      </c>
      <c r="D30" s="84">
        <v>1</v>
      </c>
      <c r="E30" s="84">
        <v>15</v>
      </c>
      <c r="F30" s="84">
        <v>4</v>
      </c>
      <c r="G30" s="84">
        <v>540</v>
      </c>
    </row>
    <row r="31" spans="1:7">
      <c r="A31" s="85" t="s">
        <v>3615</v>
      </c>
      <c r="B31" s="85"/>
      <c r="C31" s="84">
        <v>290</v>
      </c>
      <c r="D31" s="84">
        <v>1</v>
      </c>
      <c r="E31" s="84">
        <v>17</v>
      </c>
      <c r="F31" s="84">
        <v>6</v>
      </c>
      <c r="G31" s="84">
        <v>750</v>
      </c>
    </row>
    <row r="32" spans="1:7">
      <c r="A32" s="85" t="s">
        <v>3616</v>
      </c>
      <c r="B32" s="85"/>
      <c r="C32" s="84">
        <v>580</v>
      </c>
      <c r="D32" s="84">
        <v>3</v>
      </c>
      <c r="E32" s="84">
        <v>32</v>
      </c>
      <c r="F32" s="84">
        <v>14</v>
      </c>
      <c r="G32" s="84">
        <v>1480</v>
      </c>
    </row>
    <row r="33" spans="1:7">
      <c r="A33" s="85" t="s">
        <v>3617</v>
      </c>
      <c r="B33" s="85"/>
      <c r="C33" s="84">
        <v>580</v>
      </c>
      <c r="D33" s="84">
        <v>3</v>
      </c>
      <c r="E33" s="84">
        <v>31</v>
      </c>
      <c r="F33" s="84">
        <v>14</v>
      </c>
      <c r="G33" s="84">
        <v>1240</v>
      </c>
    </row>
    <row r="34" spans="1:7">
      <c r="A34" s="85" t="s">
        <v>3618</v>
      </c>
      <c r="B34" s="85"/>
      <c r="C34" s="84">
        <v>800</v>
      </c>
      <c r="D34" s="84">
        <v>3</v>
      </c>
      <c r="E34" s="84">
        <v>50</v>
      </c>
      <c r="F34" s="84">
        <v>21</v>
      </c>
      <c r="G34" s="84">
        <v>1530</v>
      </c>
    </row>
    <row r="35" spans="1:7">
      <c r="A35" s="85" t="s">
        <v>3619</v>
      </c>
      <c r="B35" s="85"/>
      <c r="C35" s="84">
        <v>1060</v>
      </c>
      <c r="D35" s="84">
        <v>3</v>
      </c>
      <c r="E35" s="84">
        <v>72</v>
      </c>
      <c r="F35" s="84">
        <v>30</v>
      </c>
      <c r="G35" s="84">
        <v>2020</v>
      </c>
    </row>
    <row r="36" spans="1:7">
      <c r="A36" s="85" t="s">
        <v>3620</v>
      </c>
      <c r="B36" s="85"/>
      <c r="C36" s="84">
        <v>660</v>
      </c>
      <c r="D36" s="84">
        <v>2</v>
      </c>
      <c r="E36" s="84">
        <v>36</v>
      </c>
      <c r="F36" s="84">
        <v>17</v>
      </c>
      <c r="G36" s="84">
        <v>1440</v>
      </c>
    </row>
    <row r="37" spans="1:7">
      <c r="A37" s="85" t="s">
        <v>3621</v>
      </c>
      <c r="B37" s="85"/>
      <c r="C37" s="84">
        <v>970</v>
      </c>
      <c r="D37" s="84">
        <v>2</v>
      </c>
      <c r="E37" s="84">
        <v>60</v>
      </c>
      <c r="F37" s="84">
        <v>27</v>
      </c>
      <c r="G37" s="84">
        <v>2020</v>
      </c>
    </row>
    <row r="38" spans="1:7">
      <c r="A38" s="85" t="s">
        <v>3622</v>
      </c>
      <c r="B38" s="85"/>
      <c r="C38" s="84">
        <v>670</v>
      </c>
      <c r="D38" s="84">
        <v>3</v>
      </c>
      <c r="E38" s="84">
        <v>36</v>
      </c>
      <c r="F38" s="84">
        <v>17</v>
      </c>
      <c r="G38" s="84">
        <v>1540</v>
      </c>
    </row>
    <row r="39" spans="1:7">
      <c r="A39" s="85" t="s">
        <v>3623</v>
      </c>
      <c r="B39" s="85"/>
      <c r="C39" s="84">
        <v>890</v>
      </c>
      <c r="D39" s="84">
        <v>3</v>
      </c>
      <c r="E39" s="84">
        <v>55</v>
      </c>
      <c r="F39" s="84">
        <v>24</v>
      </c>
      <c r="G39" s="84">
        <v>1830</v>
      </c>
    </row>
    <row r="40" spans="1:7">
      <c r="A40" s="85" t="s">
        <v>3624</v>
      </c>
      <c r="B40" s="85"/>
      <c r="C40" s="84">
        <v>390</v>
      </c>
      <c r="D40" s="84">
        <v>3</v>
      </c>
      <c r="E40" s="84">
        <v>33</v>
      </c>
      <c r="F40" s="84">
        <v>3.5</v>
      </c>
      <c r="G40" s="84">
        <v>1080</v>
      </c>
    </row>
    <row r="41" spans="1:7">
      <c r="A41" s="85" t="s">
        <v>3625</v>
      </c>
      <c r="B41" s="85"/>
      <c r="C41" s="84">
        <v>530</v>
      </c>
      <c r="D41" s="84">
        <v>3</v>
      </c>
      <c r="E41" s="84">
        <v>31</v>
      </c>
      <c r="F41" s="84">
        <v>6</v>
      </c>
      <c r="G41" s="84">
        <v>1140</v>
      </c>
    </row>
    <row r="42" spans="1:7">
      <c r="A42" s="85" t="s">
        <v>3626</v>
      </c>
      <c r="B42" s="85"/>
      <c r="C42" s="84">
        <v>510</v>
      </c>
      <c r="D42" s="84">
        <v>4</v>
      </c>
      <c r="E42" s="84">
        <v>26</v>
      </c>
      <c r="F42" s="84">
        <v>6</v>
      </c>
      <c r="G42" s="84">
        <v>1140</v>
      </c>
    </row>
    <row r="43" spans="1:7">
      <c r="A43" s="85" t="s">
        <v>3627</v>
      </c>
      <c r="B43" s="85"/>
      <c r="C43" s="84">
        <v>690</v>
      </c>
      <c r="D43" s="84">
        <v>4</v>
      </c>
      <c r="E43" s="84">
        <v>35</v>
      </c>
      <c r="F43" s="84">
        <v>12</v>
      </c>
      <c r="G43" s="84">
        <v>1630</v>
      </c>
    </row>
    <row r="44" spans="1:7">
      <c r="A44" s="85" t="s">
        <v>3628</v>
      </c>
      <c r="B44" s="85"/>
      <c r="C44" s="84">
        <v>570</v>
      </c>
      <c r="D44" s="84">
        <v>3</v>
      </c>
      <c r="E44" s="84">
        <v>42</v>
      </c>
      <c r="F44" s="84">
        <v>10</v>
      </c>
      <c r="G44" s="84">
        <v>1530</v>
      </c>
    </row>
    <row r="45" spans="1:7">
      <c r="A45" s="85" t="s">
        <v>3629</v>
      </c>
      <c r="B45" s="85"/>
      <c r="C45" s="84">
        <v>710</v>
      </c>
      <c r="D45" s="84">
        <v>3</v>
      </c>
      <c r="E45" s="84">
        <v>40</v>
      </c>
      <c r="F45" s="84">
        <v>12</v>
      </c>
      <c r="G45" s="84">
        <v>1630</v>
      </c>
    </row>
    <row r="46" spans="1:7">
      <c r="A46" s="85" t="s">
        <v>3630</v>
      </c>
      <c r="B46" s="85"/>
      <c r="C46" s="84">
        <v>400</v>
      </c>
      <c r="D46" s="84">
        <v>2</v>
      </c>
      <c r="E46" s="84">
        <v>18</v>
      </c>
      <c r="F46" s="84">
        <v>6</v>
      </c>
      <c r="G46" s="84">
        <v>930</v>
      </c>
    </row>
    <row r="47" spans="1:7">
      <c r="A47" s="85" t="s">
        <v>3631</v>
      </c>
      <c r="B47" s="85"/>
      <c r="C47" s="84">
        <v>380</v>
      </c>
      <c r="D47" s="84">
        <v>2</v>
      </c>
      <c r="E47" s="84">
        <v>15</v>
      </c>
      <c r="F47" s="84">
        <v>4</v>
      </c>
      <c r="G47" s="84">
        <v>720</v>
      </c>
    </row>
    <row r="48" spans="1:7">
      <c r="A48" s="85" t="s">
        <v>3632</v>
      </c>
      <c r="B48" s="85"/>
      <c r="C48" s="84">
        <v>330</v>
      </c>
      <c r="D48" s="84">
        <v>2</v>
      </c>
      <c r="E48" s="84">
        <v>15</v>
      </c>
      <c r="F48" s="84">
        <v>3</v>
      </c>
      <c r="G48" s="84">
        <v>690</v>
      </c>
    </row>
    <row r="49" spans="1:7">
      <c r="A49" s="85" t="s">
        <v>3633</v>
      </c>
      <c r="B49" s="85"/>
      <c r="C49" s="84">
        <v>430</v>
      </c>
      <c r="D49" s="84">
        <v>2</v>
      </c>
      <c r="E49" s="84">
        <v>17</v>
      </c>
      <c r="F49" s="84">
        <v>7</v>
      </c>
      <c r="G49" s="84">
        <v>950</v>
      </c>
    </row>
    <row r="50" spans="1:7">
      <c r="A50" s="85" t="s">
        <v>3634</v>
      </c>
      <c r="B50" s="85"/>
      <c r="C50" s="84">
        <v>260</v>
      </c>
      <c r="D50" s="84">
        <v>1</v>
      </c>
      <c r="E50" s="84">
        <v>19</v>
      </c>
      <c r="F50" s="84">
        <v>3.5</v>
      </c>
      <c r="G50" s="84">
        <v>730</v>
      </c>
    </row>
    <row r="51" spans="1:7">
      <c r="A51" s="85" t="s">
        <v>3635</v>
      </c>
      <c r="B51" s="85"/>
      <c r="C51" s="84">
        <v>320</v>
      </c>
      <c r="D51" s="84">
        <v>1</v>
      </c>
      <c r="E51" s="84">
        <v>15</v>
      </c>
      <c r="F51" s="84">
        <v>4.5</v>
      </c>
      <c r="G51" s="84">
        <v>770</v>
      </c>
    </row>
    <row r="52" spans="1:7" ht="16" thickBot="1">
      <c r="A52" s="85" t="s">
        <v>3502</v>
      </c>
      <c r="B52" s="85"/>
      <c r="C52" s="84">
        <v>340</v>
      </c>
      <c r="D52" s="84">
        <v>1</v>
      </c>
      <c r="E52" s="84">
        <v>17</v>
      </c>
      <c r="F52" s="84">
        <v>4.5</v>
      </c>
      <c r="G52" s="84">
        <v>770</v>
      </c>
    </row>
    <row r="53" spans="1:7" ht="16" thickBot="1">
      <c r="A53" s="85" t="s">
        <v>3504</v>
      </c>
      <c r="B53" s="86" t="s">
        <v>3503</v>
      </c>
      <c r="C53" s="84">
        <v>40</v>
      </c>
      <c r="D53" s="84">
        <v>2</v>
      </c>
      <c r="E53" s="84">
        <v>0</v>
      </c>
      <c r="F53" s="84">
        <v>0</v>
      </c>
      <c r="G53" s="84">
        <v>0</v>
      </c>
    </row>
    <row r="54" spans="1:7">
      <c r="A54" s="85" t="s">
        <v>3505</v>
      </c>
      <c r="B54" s="85"/>
      <c r="C54" s="84">
        <v>270</v>
      </c>
      <c r="D54" s="84">
        <v>7</v>
      </c>
      <c r="E54" s="84">
        <v>7</v>
      </c>
      <c r="F54" s="84">
        <v>0</v>
      </c>
      <c r="G54" s="84">
        <v>25</v>
      </c>
    </row>
    <row r="55" spans="1:7">
      <c r="A55" s="85" t="s">
        <v>3506</v>
      </c>
      <c r="B55" s="85"/>
      <c r="C55" s="84">
        <v>320</v>
      </c>
      <c r="D55" s="84">
        <v>7</v>
      </c>
      <c r="E55" s="84">
        <v>8</v>
      </c>
      <c r="F55" s="84">
        <v>2</v>
      </c>
      <c r="G55" s="84">
        <v>50</v>
      </c>
    </row>
    <row r="56" spans="1:7">
      <c r="A56" s="85" t="s">
        <v>3507</v>
      </c>
      <c r="B56" s="85"/>
      <c r="C56" s="84">
        <v>210</v>
      </c>
      <c r="D56" s="84">
        <v>6</v>
      </c>
      <c r="E56" s="84">
        <v>17</v>
      </c>
      <c r="F56" s="84">
        <v>2.5</v>
      </c>
      <c r="G56" s="84">
        <v>880</v>
      </c>
    </row>
    <row r="57" spans="1:7">
      <c r="A57" s="85" t="s">
        <v>3508</v>
      </c>
      <c r="B57" s="85"/>
      <c r="C57" s="84">
        <v>310</v>
      </c>
      <c r="D57" s="84">
        <v>10</v>
      </c>
      <c r="E57" s="84">
        <v>26</v>
      </c>
      <c r="F57" s="84">
        <v>3.5</v>
      </c>
      <c r="G57" s="84">
        <v>1330</v>
      </c>
    </row>
    <row r="58" spans="1:7">
      <c r="A58" s="85" t="s">
        <v>3509</v>
      </c>
      <c r="B58" s="85"/>
      <c r="C58" s="84">
        <v>230</v>
      </c>
      <c r="D58" s="84">
        <v>3</v>
      </c>
      <c r="E58" s="84">
        <v>3</v>
      </c>
      <c r="F58" s="84">
        <v>2.5</v>
      </c>
      <c r="G58" s="84">
        <v>250</v>
      </c>
    </row>
    <row r="59" spans="1:7">
      <c r="A59" s="85" t="s">
        <v>3510</v>
      </c>
      <c r="B59" s="85"/>
      <c r="C59" s="84">
        <v>320</v>
      </c>
      <c r="D59" s="84">
        <v>4</v>
      </c>
      <c r="E59" s="84">
        <v>4</v>
      </c>
      <c r="F59" s="84">
        <v>3</v>
      </c>
      <c r="G59" s="84">
        <v>350</v>
      </c>
    </row>
    <row r="60" spans="1:7">
      <c r="A60" s="85" t="s">
        <v>3511</v>
      </c>
      <c r="B60" s="85"/>
      <c r="C60" s="84">
        <v>420</v>
      </c>
      <c r="D60" s="84">
        <v>6</v>
      </c>
      <c r="E60" s="84">
        <v>5</v>
      </c>
      <c r="F60" s="84">
        <v>4</v>
      </c>
      <c r="G60" s="84">
        <v>460</v>
      </c>
    </row>
    <row r="61" spans="1:7" ht="16" thickBot="1">
      <c r="A61" s="85" t="s">
        <v>3512</v>
      </c>
      <c r="B61" s="85"/>
      <c r="C61" s="84">
        <v>530</v>
      </c>
      <c r="D61" s="84">
        <v>7</v>
      </c>
      <c r="E61" s="84">
        <v>6</v>
      </c>
      <c r="F61" s="84">
        <v>5</v>
      </c>
      <c r="G61" s="84">
        <v>570</v>
      </c>
    </row>
    <row r="62" spans="1:7" ht="16" thickBot="1">
      <c r="A62" s="85" t="s">
        <v>3514</v>
      </c>
      <c r="B62" s="86" t="s">
        <v>3513</v>
      </c>
      <c r="C62" s="84">
        <v>180</v>
      </c>
      <c r="D62" s="84">
        <v>1</v>
      </c>
      <c r="E62" s="84">
        <v>8</v>
      </c>
      <c r="F62" s="84">
        <v>2.5</v>
      </c>
      <c r="G62" s="84">
        <v>370</v>
      </c>
    </row>
    <row r="63" spans="1:7">
      <c r="A63" s="85" t="s">
        <v>3515</v>
      </c>
      <c r="B63" s="85"/>
      <c r="C63" s="84">
        <v>220</v>
      </c>
      <c r="D63" s="84">
        <v>1</v>
      </c>
      <c r="E63" s="84">
        <v>10</v>
      </c>
      <c r="F63" s="84">
        <v>3</v>
      </c>
      <c r="G63" s="84">
        <v>460</v>
      </c>
    </row>
    <row r="64" spans="1:7">
      <c r="A64" s="85" t="s">
        <v>3516</v>
      </c>
      <c r="B64" s="85"/>
      <c r="C64" s="84">
        <v>450</v>
      </c>
      <c r="D64" s="84">
        <v>2</v>
      </c>
      <c r="E64" s="84">
        <v>21</v>
      </c>
      <c r="F64" s="84">
        <v>6</v>
      </c>
      <c r="G64" s="84">
        <v>930</v>
      </c>
    </row>
    <row r="65" spans="1:7">
      <c r="A65" s="85" t="s">
        <v>3495</v>
      </c>
      <c r="B65" s="85"/>
      <c r="C65" s="84">
        <v>45</v>
      </c>
      <c r="D65" s="84">
        <v>0</v>
      </c>
      <c r="E65" s="84">
        <v>0</v>
      </c>
      <c r="F65" s="84">
        <v>0</v>
      </c>
      <c r="G65" s="84">
        <v>120</v>
      </c>
    </row>
    <row r="66" spans="1:7">
      <c r="A66" s="85" t="s">
        <v>3496</v>
      </c>
      <c r="B66" s="85"/>
      <c r="C66" s="84">
        <v>50</v>
      </c>
      <c r="D66" s="84">
        <v>0</v>
      </c>
      <c r="E66" s="84">
        <v>0</v>
      </c>
      <c r="F66" s="84">
        <v>0</v>
      </c>
      <c r="G66" s="84">
        <v>120</v>
      </c>
    </row>
    <row r="67" spans="1:7">
      <c r="A67" s="85" t="s">
        <v>3497</v>
      </c>
      <c r="B67" s="85"/>
      <c r="C67" s="84">
        <v>80</v>
      </c>
      <c r="D67" s="84">
        <v>0</v>
      </c>
      <c r="E67" s="84">
        <v>0</v>
      </c>
      <c r="F67" s="84">
        <v>1</v>
      </c>
      <c r="G67" s="84">
        <v>220</v>
      </c>
    </row>
    <row r="68" spans="1:7">
      <c r="A68" s="85" t="s">
        <v>3498</v>
      </c>
      <c r="B68" s="85"/>
      <c r="C68" s="84">
        <v>120</v>
      </c>
      <c r="D68" s="84">
        <v>0</v>
      </c>
      <c r="E68" s="84">
        <v>0</v>
      </c>
      <c r="F68" s="84">
        <v>1.5</v>
      </c>
      <c r="G68" s="84">
        <v>240</v>
      </c>
    </row>
    <row r="69" spans="1:7" ht="16" thickBot="1">
      <c r="B69" s="85"/>
    </row>
    <row r="70" spans="1:7" ht="16" thickBot="1">
      <c r="A70" s="87" t="s">
        <v>3517</v>
      </c>
      <c r="B70" s="86" t="s">
        <v>3751</v>
      </c>
      <c r="C70" s="84">
        <v>300</v>
      </c>
      <c r="D70" s="84">
        <v>0</v>
      </c>
      <c r="E70" s="84">
        <v>7</v>
      </c>
      <c r="F70" s="84">
        <v>5</v>
      </c>
      <c r="G70" s="84">
        <v>140</v>
      </c>
    </row>
    <row r="71" spans="1:7">
      <c r="A71" s="87" t="s">
        <v>3518</v>
      </c>
      <c r="B71" s="87"/>
      <c r="C71" s="84">
        <v>280</v>
      </c>
      <c r="D71" s="84">
        <v>0</v>
      </c>
      <c r="E71" s="84">
        <v>7</v>
      </c>
      <c r="F71" s="84">
        <v>4.5</v>
      </c>
      <c r="G71" s="84">
        <v>135</v>
      </c>
    </row>
    <row r="72" spans="1:7">
      <c r="A72" s="87" t="s">
        <v>1980</v>
      </c>
      <c r="B72" s="87"/>
      <c r="C72" s="84">
        <v>430</v>
      </c>
      <c r="D72" s="84">
        <v>0</v>
      </c>
      <c r="E72" s="84">
        <v>9</v>
      </c>
      <c r="F72" s="84">
        <v>5</v>
      </c>
      <c r="G72" s="84">
        <v>160</v>
      </c>
    </row>
    <row r="73" spans="1:7">
      <c r="A73" s="87" t="s">
        <v>3519</v>
      </c>
      <c r="B73" s="87"/>
      <c r="C73" s="84">
        <v>580</v>
      </c>
      <c r="D73" s="84">
        <v>2</v>
      </c>
      <c r="E73" s="84">
        <v>11</v>
      </c>
      <c r="F73" s="84">
        <v>8</v>
      </c>
      <c r="G73" s="84">
        <v>250</v>
      </c>
    </row>
    <row r="74" spans="1:7">
      <c r="A74" s="87" t="s">
        <v>3520</v>
      </c>
      <c r="B74" s="87"/>
      <c r="C74" s="84">
        <v>880</v>
      </c>
      <c r="D74" s="84">
        <v>4</v>
      </c>
      <c r="E74" s="84">
        <v>15</v>
      </c>
      <c r="F74" s="84">
        <v>11</v>
      </c>
      <c r="G74" s="84">
        <v>370</v>
      </c>
    </row>
    <row r="75" spans="1:7">
      <c r="A75" s="87" t="s">
        <v>3521</v>
      </c>
      <c r="B75" s="87"/>
      <c r="C75" s="84">
        <v>550</v>
      </c>
      <c r="D75" s="84">
        <v>1</v>
      </c>
      <c r="E75" s="84">
        <v>9</v>
      </c>
      <c r="F75" s="84">
        <v>8</v>
      </c>
      <c r="G75" s="84">
        <v>170</v>
      </c>
    </row>
    <row r="76" spans="1:7">
      <c r="A76" s="85" t="s">
        <v>3522</v>
      </c>
      <c r="B76" s="85"/>
      <c r="C76" s="84">
        <v>810</v>
      </c>
      <c r="D76" s="84">
        <v>1</v>
      </c>
      <c r="E76" s="84">
        <v>13</v>
      </c>
      <c r="F76" s="84">
        <v>10</v>
      </c>
      <c r="G76" s="84">
        <v>230</v>
      </c>
    </row>
    <row r="77" spans="1:7">
      <c r="A77" s="85" t="s">
        <v>3523</v>
      </c>
      <c r="B77" s="85"/>
      <c r="C77" s="84">
        <v>590</v>
      </c>
      <c r="D77" s="84">
        <v>0</v>
      </c>
      <c r="E77" s="84">
        <v>9</v>
      </c>
      <c r="F77" s="84">
        <v>8</v>
      </c>
      <c r="G77" s="84">
        <v>430</v>
      </c>
    </row>
    <row r="78" spans="1:7">
      <c r="A78" s="85" t="s">
        <v>3524</v>
      </c>
      <c r="B78" s="85"/>
      <c r="C78" s="84">
        <v>870</v>
      </c>
      <c r="D78" s="84">
        <v>0</v>
      </c>
      <c r="E78" s="84">
        <v>13</v>
      </c>
      <c r="F78" s="84">
        <v>10</v>
      </c>
      <c r="G78" s="84">
        <v>700</v>
      </c>
    </row>
    <row r="79" spans="1:7">
      <c r="A79" s="85" t="s">
        <v>3525</v>
      </c>
      <c r="B79" s="85"/>
      <c r="C79" s="84">
        <v>650</v>
      </c>
      <c r="D79" s="84">
        <v>0</v>
      </c>
      <c r="E79" s="84">
        <v>10</v>
      </c>
      <c r="F79" s="84">
        <v>9</v>
      </c>
      <c r="G79" s="84">
        <v>310</v>
      </c>
    </row>
    <row r="80" spans="1:7">
      <c r="A80" s="85" t="s">
        <v>3526</v>
      </c>
      <c r="B80" s="85"/>
      <c r="C80" s="84">
        <v>1000</v>
      </c>
      <c r="D80" s="84">
        <v>0</v>
      </c>
      <c r="E80" s="84">
        <v>14</v>
      </c>
      <c r="F80" s="84">
        <v>11</v>
      </c>
      <c r="G80" s="84">
        <v>500</v>
      </c>
    </row>
    <row r="81" spans="1:7">
      <c r="A81" s="85" t="s">
        <v>3527</v>
      </c>
      <c r="B81" s="85"/>
      <c r="C81" s="84">
        <v>520</v>
      </c>
      <c r="D81" s="84">
        <v>1</v>
      </c>
      <c r="E81" s="84">
        <v>10</v>
      </c>
      <c r="F81" s="84">
        <v>8</v>
      </c>
      <c r="G81" s="84">
        <v>180</v>
      </c>
    </row>
    <row r="82" spans="1:7">
      <c r="A82" s="85" t="s">
        <v>3528</v>
      </c>
      <c r="B82" s="85"/>
      <c r="C82" s="84">
        <v>740</v>
      </c>
      <c r="D82" s="84">
        <v>2</v>
      </c>
      <c r="E82" s="84">
        <v>13</v>
      </c>
      <c r="F82" s="84">
        <v>10</v>
      </c>
      <c r="G82" s="84">
        <v>240</v>
      </c>
    </row>
    <row r="83" spans="1:7">
      <c r="A83" s="85" t="s">
        <v>3529</v>
      </c>
      <c r="B83" s="85"/>
      <c r="C83" s="84">
        <v>330</v>
      </c>
      <c r="D83" s="84">
        <v>1</v>
      </c>
      <c r="E83" s="84">
        <v>7</v>
      </c>
      <c r="F83" s="84">
        <v>4.5</v>
      </c>
      <c r="G83" s="84">
        <v>190</v>
      </c>
    </row>
    <row r="84" spans="1:7" ht="16" thickBot="1">
      <c r="A84" s="85" t="s">
        <v>3530</v>
      </c>
      <c r="B84" s="85"/>
      <c r="C84" s="84">
        <v>340</v>
      </c>
      <c r="D84" s="84">
        <v>1</v>
      </c>
      <c r="E84" s="84">
        <v>7</v>
      </c>
      <c r="F84" s="84">
        <v>4</v>
      </c>
      <c r="G84" s="84">
        <v>140</v>
      </c>
    </row>
    <row r="85" spans="1:7" ht="16" thickBot="1">
      <c r="A85" s="86" t="s">
        <v>3441</v>
      </c>
      <c r="B85" s="85"/>
    </row>
    <row r="86" spans="1:7">
      <c r="A86" s="85" t="s">
        <v>3442</v>
      </c>
      <c r="B86" s="85"/>
      <c r="C86" s="84">
        <v>100</v>
      </c>
      <c r="D86" s="84">
        <v>0</v>
      </c>
      <c r="E86" s="84">
        <v>8</v>
      </c>
      <c r="F86" s="84">
        <v>1.5</v>
      </c>
      <c r="G86" s="84">
        <v>125</v>
      </c>
    </row>
    <row r="87" spans="1:7">
      <c r="A87" s="85" t="s">
        <v>3443</v>
      </c>
      <c r="B87" s="85"/>
      <c r="C87" s="84">
        <v>140</v>
      </c>
      <c r="D87" s="84">
        <v>0</v>
      </c>
      <c r="E87" s="84">
        <v>7</v>
      </c>
      <c r="F87" s="84">
        <v>1.5</v>
      </c>
      <c r="G87" s="84">
        <v>170</v>
      </c>
    </row>
    <row r="88" spans="1:7">
      <c r="A88" s="85" t="s">
        <v>3444</v>
      </c>
      <c r="B88" s="85"/>
      <c r="C88" s="84">
        <v>90</v>
      </c>
      <c r="D88" s="84">
        <v>0</v>
      </c>
      <c r="E88" s="84">
        <v>0</v>
      </c>
      <c r="F88" s="84">
        <v>0</v>
      </c>
      <c r="G88" s="84">
        <v>5</v>
      </c>
    </row>
    <row r="89" spans="1:7">
      <c r="A89" s="85" t="s">
        <v>3445</v>
      </c>
      <c r="B89" s="85"/>
      <c r="C89" s="84">
        <v>0</v>
      </c>
      <c r="D89" s="84">
        <v>0</v>
      </c>
      <c r="E89" s="84">
        <v>0</v>
      </c>
      <c r="F89" s="84">
        <v>0</v>
      </c>
      <c r="G89" s="88">
        <v>15</v>
      </c>
    </row>
    <row r="90" spans="1:7">
      <c r="A90" s="85" t="s">
        <v>3446</v>
      </c>
      <c r="B90" s="85"/>
      <c r="C90" s="84">
        <v>160</v>
      </c>
      <c r="D90" s="84">
        <v>0</v>
      </c>
      <c r="E90" s="84">
        <v>0</v>
      </c>
      <c r="F90" s="84">
        <v>0</v>
      </c>
      <c r="G90" s="88">
        <v>35</v>
      </c>
    </row>
    <row r="91" spans="1:7">
      <c r="A91" s="85" t="s">
        <v>3447</v>
      </c>
      <c r="B91" s="85"/>
      <c r="C91" s="84">
        <v>160</v>
      </c>
      <c r="D91" s="84">
        <v>0</v>
      </c>
      <c r="E91" s="84">
        <v>0</v>
      </c>
      <c r="F91" s="84">
        <v>0</v>
      </c>
      <c r="G91" s="88">
        <v>0</v>
      </c>
    </row>
    <row r="92" spans="1:7">
      <c r="A92" s="85" t="s">
        <v>3448</v>
      </c>
      <c r="B92" s="85"/>
      <c r="C92" s="84">
        <v>5</v>
      </c>
      <c r="D92" s="84">
        <v>0</v>
      </c>
      <c r="E92" s="84">
        <v>0</v>
      </c>
      <c r="F92" s="84">
        <v>0</v>
      </c>
      <c r="G92" s="88">
        <v>5</v>
      </c>
    </row>
    <row r="93" spans="1:7">
      <c r="A93" s="85" t="s">
        <v>3449</v>
      </c>
      <c r="B93" s="85"/>
      <c r="C93" s="84">
        <v>170</v>
      </c>
      <c r="D93" s="84">
        <v>0</v>
      </c>
      <c r="E93" s="84">
        <v>0</v>
      </c>
      <c r="F93" s="84">
        <v>0</v>
      </c>
      <c r="G93" s="88">
        <v>15</v>
      </c>
    </row>
    <row r="94" spans="1:7">
      <c r="A94" s="85" t="s">
        <v>3450</v>
      </c>
      <c r="B94" s="85"/>
      <c r="C94" s="84">
        <v>180</v>
      </c>
      <c r="D94" s="84">
        <v>0</v>
      </c>
      <c r="E94" s="84">
        <v>0</v>
      </c>
      <c r="F94" s="84">
        <v>0</v>
      </c>
      <c r="G94" s="88">
        <v>40</v>
      </c>
    </row>
    <row r="95" spans="1:7">
      <c r="A95" s="85" t="s">
        <v>3451</v>
      </c>
      <c r="B95" s="85"/>
      <c r="C95" s="84">
        <v>180</v>
      </c>
      <c r="D95" s="84">
        <v>0</v>
      </c>
      <c r="E95" s="84">
        <v>0</v>
      </c>
      <c r="F95" s="84">
        <v>0</v>
      </c>
      <c r="G95" s="88">
        <v>25</v>
      </c>
    </row>
    <row r="96" spans="1:7">
      <c r="A96" s="85" t="s">
        <v>3452</v>
      </c>
      <c r="B96" s="85"/>
      <c r="C96" s="84">
        <v>160</v>
      </c>
      <c r="D96" s="84">
        <v>0</v>
      </c>
      <c r="E96" s="84">
        <v>0</v>
      </c>
      <c r="F96" s="84">
        <v>0</v>
      </c>
      <c r="G96" s="88">
        <v>25</v>
      </c>
    </row>
    <row r="97" spans="1:7">
      <c r="A97" s="85" t="s">
        <v>3453</v>
      </c>
      <c r="B97" s="85"/>
      <c r="C97" s="84">
        <v>0</v>
      </c>
      <c r="D97" s="84">
        <v>0</v>
      </c>
      <c r="E97" s="84">
        <v>0</v>
      </c>
      <c r="F97" s="84">
        <v>0</v>
      </c>
      <c r="G97" s="88">
        <v>5</v>
      </c>
    </row>
    <row r="98" spans="1:7">
      <c r="A98" s="85" t="s">
        <v>3454</v>
      </c>
      <c r="B98" s="85"/>
      <c r="C98" s="84">
        <v>160</v>
      </c>
      <c r="D98" s="84">
        <v>0</v>
      </c>
      <c r="E98" s="84">
        <v>0</v>
      </c>
      <c r="F98" s="84">
        <v>0</v>
      </c>
      <c r="G98" s="88">
        <v>40</v>
      </c>
    </row>
    <row r="99" spans="1:7">
      <c r="A99" s="85" t="s">
        <v>3455</v>
      </c>
      <c r="B99" s="85"/>
      <c r="C99" s="84">
        <v>5</v>
      </c>
      <c r="D99" s="84">
        <v>0</v>
      </c>
      <c r="E99" s="84">
        <v>0</v>
      </c>
      <c r="F99" s="84">
        <v>0</v>
      </c>
      <c r="G99" s="88">
        <v>10</v>
      </c>
    </row>
    <row r="100" spans="1:7">
      <c r="A100" s="85" t="s">
        <v>3456</v>
      </c>
      <c r="B100" s="85"/>
      <c r="C100" s="84">
        <v>110</v>
      </c>
      <c r="D100" s="84">
        <v>0</v>
      </c>
      <c r="E100" s="84">
        <v>0</v>
      </c>
      <c r="F100" s="84">
        <v>0</v>
      </c>
      <c r="G100" s="88">
        <v>10</v>
      </c>
    </row>
    <row r="101" spans="1:7">
      <c r="A101" s="85" t="s">
        <v>3457</v>
      </c>
      <c r="B101" s="85"/>
      <c r="C101" s="84">
        <v>70</v>
      </c>
      <c r="D101" s="84">
        <v>1</v>
      </c>
      <c r="E101" s="84">
        <v>0</v>
      </c>
      <c r="F101" s="84">
        <v>0</v>
      </c>
      <c r="G101" s="88">
        <v>10</v>
      </c>
    </row>
    <row r="102" spans="1:7">
      <c r="A102" s="85" t="s">
        <v>3458</v>
      </c>
      <c r="B102" s="85"/>
      <c r="C102" s="84">
        <v>0</v>
      </c>
      <c r="D102" s="84">
        <v>0</v>
      </c>
      <c r="E102" s="84">
        <v>0</v>
      </c>
      <c r="F102" s="84">
        <v>0</v>
      </c>
      <c r="G102" s="88">
        <v>0</v>
      </c>
    </row>
    <row r="103" spans="1:7">
      <c r="A103" s="85" t="s">
        <v>3459</v>
      </c>
      <c r="B103" s="85"/>
      <c r="C103" s="84">
        <v>190</v>
      </c>
      <c r="D103" s="84">
        <v>0</v>
      </c>
      <c r="E103" s="84">
        <v>0</v>
      </c>
      <c r="F103" s="84">
        <v>0</v>
      </c>
      <c r="G103" s="88">
        <v>5</v>
      </c>
    </row>
    <row r="104" spans="1:7">
      <c r="A104" s="85" t="s">
        <v>3460</v>
      </c>
      <c r="B104" s="85"/>
      <c r="C104" s="84">
        <v>230</v>
      </c>
      <c r="D104" s="84">
        <v>1</v>
      </c>
      <c r="E104" s="84">
        <v>0</v>
      </c>
      <c r="F104" s="84">
        <v>0</v>
      </c>
      <c r="G104" s="88">
        <v>10</v>
      </c>
    </row>
  </sheetData>
  <phoneticPr fontId="19" type="noConversion"/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122"/>
  <sheetViews>
    <sheetView topLeftCell="A49" zoomScale="80" zoomScaleNormal="80" zoomScalePageLayoutView="80" workbookViewId="0">
      <selection activeCell="A60" sqref="A60"/>
    </sheetView>
  </sheetViews>
  <sheetFormatPr baseColWidth="10" defaultColWidth="8.83203125" defaultRowHeight="23" x14ac:dyDescent="0"/>
  <cols>
    <col min="1" max="1" width="83.1640625" style="70" bestFit="1" customWidth="1"/>
    <col min="2" max="2" width="25.5" style="70" customWidth="1"/>
    <col min="3" max="3" width="30.1640625" style="70" bestFit="1" customWidth="1"/>
    <col min="4" max="4" width="13.1640625" style="70" customWidth="1"/>
    <col min="5" max="5" width="25.33203125" style="70" customWidth="1"/>
    <col min="6" max="6" width="14.1640625" style="70" customWidth="1"/>
    <col min="7" max="7" width="8.83203125" style="70"/>
    <col min="8" max="8" width="17.1640625" style="70" customWidth="1"/>
    <col min="9" max="9" width="15.5" style="70" customWidth="1"/>
    <col min="10" max="10" width="13.6640625" style="70" customWidth="1"/>
    <col min="11" max="11" width="15.83203125" style="70" bestFit="1" customWidth="1"/>
    <col min="12" max="16384" width="8.83203125" style="70"/>
  </cols>
  <sheetData>
    <row r="1" spans="1:11">
      <c r="A1" s="70" t="s">
        <v>3567</v>
      </c>
      <c r="B1" s="70" t="s">
        <v>3568</v>
      </c>
      <c r="C1" s="71"/>
    </row>
    <row r="2" spans="1:11" ht="24" thickBot="1">
      <c r="A2" s="70" t="s">
        <v>3569</v>
      </c>
      <c r="B2" s="72">
        <v>40461</v>
      </c>
      <c r="C2" s="71"/>
    </row>
    <row r="3" spans="1:11" ht="24" thickBot="1">
      <c r="A3" s="73" t="s">
        <v>3570</v>
      </c>
      <c r="B3" s="74" t="s">
        <v>3571</v>
      </c>
      <c r="C3" s="74" t="s">
        <v>3749</v>
      </c>
      <c r="D3" s="74" t="s">
        <v>3574</v>
      </c>
      <c r="E3" s="74" t="s">
        <v>3572</v>
      </c>
      <c r="F3" s="74" t="s">
        <v>3575</v>
      </c>
      <c r="G3" s="75"/>
      <c r="H3" s="76" t="s">
        <v>3636</v>
      </c>
      <c r="I3" s="76" t="s">
        <v>3637</v>
      </c>
      <c r="J3" s="76" t="s">
        <v>3638</v>
      </c>
      <c r="K3" s="76" t="s">
        <v>3639</v>
      </c>
    </row>
    <row r="4" spans="1:11" ht="24" thickBot="1">
      <c r="A4" s="77" t="s">
        <v>3576</v>
      </c>
      <c r="H4" s="76"/>
      <c r="I4" s="76"/>
      <c r="J4" s="76"/>
      <c r="K4" s="76"/>
    </row>
    <row r="5" spans="1:11">
      <c r="A5" s="78" t="s">
        <v>3577</v>
      </c>
      <c r="B5" s="70">
        <v>520</v>
      </c>
      <c r="C5" s="70">
        <v>1</v>
      </c>
      <c r="D5" s="70">
        <v>25</v>
      </c>
      <c r="E5" s="70">
        <v>9</v>
      </c>
      <c r="F5" s="70">
        <v>1100</v>
      </c>
      <c r="H5" s="76">
        <f>C5/B5*500</f>
        <v>0.96153846153846156</v>
      </c>
      <c r="I5" s="76">
        <f>D5/B5*500</f>
        <v>24.03846153846154</v>
      </c>
      <c r="J5" s="76">
        <f>F5/B5*500</f>
        <v>1057.6923076923076</v>
      </c>
      <c r="K5" s="76">
        <f>(E5*9)/B5*100</f>
        <v>15.576923076923077</v>
      </c>
    </row>
    <row r="6" spans="1:11">
      <c r="A6" s="78" t="s">
        <v>3578</v>
      </c>
      <c r="B6" s="70">
        <v>550</v>
      </c>
      <c r="C6" s="70">
        <v>1</v>
      </c>
      <c r="D6" s="70">
        <v>30</v>
      </c>
      <c r="E6" s="70">
        <v>22</v>
      </c>
      <c r="F6" s="70">
        <v>1140</v>
      </c>
      <c r="H6" s="76">
        <f t="shared" ref="H6:H18" si="0">C6/B6*500</f>
        <v>0.90909090909090906</v>
      </c>
      <c r="I6" s="76">
        <f t="shared" ref="I6:I18" si="1">D6/B6*500</f>
        <v>27.27272727272727</v>
      </c>
      <c r="J6" s="76">
        <f t="shared" ref="J6:J18" si="2">F6/B6*500</f>
        <v>1036.3636363636365</v>
      </c>
      <c r="K6" s="76">
        <f t="shared" ref="K6:K18" si="3">(E6*9)/B6*100</f>
        <v>36</v>
      </c>
    </row>
    <row r="7" spans="1:11">
      <c r="A7" s="78" t="s">
        <v>1976</v>
      </c>
      <c r="B7" s="70">
        <v>560</v>
      </c>
      <c r="C7" s="70">
        <v>2</v>
      </c>
      <c r="D7" s="70">
        <v>26</v>
      </c>
      <c r="E7" s="70">
        <v>12</v>
      </c>
      <c r="F7" s="70">
        <v>1440</v>
      </c>
      <c r="H7" s="76">
        <f t="shared" si="0"/>
        <v>1.7857142857142856</v>
      </c>
      <c r="I7" s="76">
        <f t="shared" si="1"/>
        <v>23.214285714285715</v>
      </c>
      <c r="J7" s="76">
        <f t="shared" si="2"/>
        <v>1285.7142857142858</v>
      </c>
      <c r="K7" s="76">
        <f t="shared" si="3"/>
        <v>19.285714285714288</v>
      </c>
    </row>
    <row r="8" spans="1:11">
      <c r="A8" s="78" t="s">
        <v>3579</v>
      </c>
      <c r="B8" s="70">
        <v>400</v>
      </c>
      <c r="C8" s="70">
        <v>1</v>
      </c>
      <c r="D8" s="70">
        <v>18</v>
      </c>
      <c r="E8" s="70">
        <v>6</v>
      </c>
      <c r="F8" s="70">
        <v>770</v>
      </c>
      <c r="H8" s="76">
        <f t="shared" si="0"/>
        <v>1.25</v>
      </c>
      <c r="I8" s="76">
        <f t="shared" si="1"/>
        <v>22.5</v>
      </c>
      <c r="J8" s="76">
        <f t="shared" si="2"/>
        <v>962.5</v>
      </c>
      <c r="K8" s="76">
        <f t="shared" si="3"/>
        <v>13.5</v>
      </c>
    </row>
    <row r="9" spans="1:11">
      <c r="A9" s="78" t="s">
        <v>3580</v>
      </c>
      <c r="B9" s="70">
        <v>400</v>
      </c>
      <c r="C9" s="70">
        <v>1</v>
      </c>
      <c r="D9" s="70">
        <v>19</v>
      </c>
      <c r="E9" s="70">
        <v>9</v>
      </c>
      <c r="F9" s="70">
        <v>1030</v>
      </c>
      <c r="H9" s="76">
        <f t="shared" si="0"/>
        <v>1.25</v>
      </c>
      <c r="I9" s="76">
        <f t="shared" si="1"/>
        <v>23.75</v>
      </c>
      <c r="J9" s="76">
        <f t="shared" si="2"/>
        <v>1287.5</v>
      </c>
      <c r="K9" s="76">
        <f t="shared" si="3"/>
        <v>20.25</v>
      </c>
    </row>
    <row r="10" spans="1:11">
      <c r="A10" s="78" t="s">
        <v>3581</v>
      </c>
      <c r="B10" s="70">
        <v>280</v>
      </c>
      <c r="C10" s="70">
        <v>1</v>
      </c>
      <c r="D10" s="70">
        <v>13</v>
      </c>
      <c r="E10" s="70">
        <v>6</v>
      </c>
      <c r="F10" s="70">
        <v>570</v>
      </c>
      <c r="H10" s="76">
        <f t="shared" si="0"/>
        <v>1.7857142857142856</v>
      </c>
      <c r="I10" s="76">
        <f t="shared" si="1"/>
        <v>23.214285714285715</v>
      </c>
      <c r="J10" s="76">
        <f t="shared" si="2"/>
        <v>1017.8571428571428</v>
      </c>
      <c r="K10" s="76">
        <f t="shared" si="3"/>
        <v>19.285714285714288</v>
      </c>
    </row>
    <row r="11" spans="1:11">
      <c r="A11" s="78" t="s">
        <v>3582</v>
      </c>
      <c r="B11" s="70">
        <v>480</v>
      </c>
      <c r="C11" s="70">
        <v>1</v>
      </c>
      <c r="D11" s="70">
        <v>18</v>
      </c>
      <c r="E11" s="70">
        <v>15</v>
      </c>
      <c r="F11" s="70">
        <v>650</v>
      </c>
      <c r="H11" s="76">
        <f t="shared" si="0"/>
        <v>1.0416666666666667</v>
      </c>
      <c r="I11" s="76">
        <f t="shared" si="1"/>
        <v>18.75</v>
      </c>
      <c r="J11" s="76">
        <f t="shared" si="2"/>
        <v>677.08333333333337</v>
      </c>
      <c r="K11" s="76">
        <f t="shared" si="3"/>
        <v>28.125</v>
      </c>
    </row>
    <row r="12" spans="1:11">
      <c r="A12" s="78" t="s">
        <v>3583</v>
      </c>
      <c r="B12" s="70">
        <v>570</v>
      </c>
      <c r="C12" s="70">
        <v>1</v>
      </c>
      <c r="D12" s="70">
        <v>20</v>
      </c>
      <c r="E12" s="70">
        <v>19</v>
      </c>
      <c r="F12" s="70">
        <v>480</v>
      </c>
      <c r="H12" s="76">
        <f t="shared" si="0"/>
        <v>0.87719298245614041</v>
      </c>
      <c r="I12" s="76">
        <f t="shared" si="1"/>
        <v>17.543859649122805</v>
      </c>
      <c r="J12" s="76">
        <f t="shared" si="2"/>
        <v>421.05263157894734</v>
      </c>
      <c r="K12" s="76">
        <f t="shared" si="3"/>
        <v>30</v>
      </c>
    </row>
    <row r="13" spans="1:11">
      <c r="A13" s="78" t="s">
        <v>3584</v>
      </c>
      <c r="B13" s="70">
        <v>480</v>
      </c>
      <c r="C13" s="70">
        <v>1</v>
      </c>
      <c r="D13" s="70">
        <v>18</v>
      </c>
      <c r="E13" s="70">
        <v>15</v>
      </c>
      <c r="F13" s="70">
        <v>650</v>
      </c>
      <c r="H13" s="76">
        <f t="shared" si="0"/>
        <v>1.0416666666666667</v>
      </c>
      <c r="I13" s="76">
        <f t="shared" si="1"/>
        <v>18.75</v>
      </c>
      <c r="J13" s="76">
        <f t="shared" si="2"/>
        <v>677.08333333333337</v>
      </c>
      <c r="K13" s="76">
        <f t="shared" si="3"/>
        <v>28.125</v>
      </c>
    </row>
    <row r="14" spans="1:11">
      <c r="A14" s="78" t="s">
        <v>3585</v>
      </c>
      <c r="B14" s="70">
        <v>570</v>
      </c>
      <c r="C14" s="70">
        <v>1</v>
      </c>
      <c r="D14" s="70">
        <v>20</v>
      </c>
      <c r="E14" s="70">
        <v>19</v>
      </c>
      <c r="F14" s="70">
        <v>480</v>
      </c>
      <c r="H14" s="76">
        <f t="shared" si="0"/>
        <v>0.87719298245614041</v>
      </c>
      <c r="I14" s="76">
        <f t="shared" si="1"/>
        <v>17.543859649122805</v>
      </c>
      <c r="J14" s="76">
        <f t="shared" si="2"/>
        <v>421.05263157894734</v>
      </c>
      <c r="K14" s="76">
        <f t="shared" si="3"/>
        <v>30</v>
      </c>
    </row>
    <row r="15" spans="1:11">
      <c r="A15" s="78" t="s">
        <v>3586</v>
      </c>
      <c r="B15" s="70">
        <v>430</v>
      </c>
      <c r="C15" s="70">
        <v>2</v>
      </c>
      <c r="D15" s="70">
        <v>20</v>
      </c>
      <c r="E15" s="70">
        <v>10</v>
      </c>
      <c r="F15" s="70">
        <v>850</v>
      </c>
      <c r="H15" s="76">
        <f t="shared" si="0"/>
        <v>2.3255813953488373</v>
      </c>
      <c r="I15" s="76">
        <f t="shared" si="1"/>
        <v>23.255813953488371</v>
      </c>
      <c r="J15" s="76">
        <f t="shared" si="2"/>
        <v>988.37209302325584</v>
      </c>
      <c r="K15" s="76">
        <f t="shared" si="3"/>
        <v>20.930232558139537</v>
      </c>
    </row>
    <row r="16" spans="1:11">
      <c r="A16" s="78" t="s">
        <v>3587</v>
      </c>
      <c r="B16" s="70">
        <v>470</v>
      </c>
      <c r="C16" s="70">
        <v>1</v>
      </c>
      <c r="D16" s="70">
        <v>17</v>
      </c>
      <c r="E16" s="70">
        <v>25</v>
      </c>
      <c r="F16" s="70">
        <v>370</v>
      </c>
      <c r="H16" s="76">
        <f t="shared" si="0"/>
        <v>1.0638297872340425</v>
      </c>
      <c r="I16" s="76">
        <f t="shared" si="1"/>
        <v>18.085106382978722</v>
      </c>
      <c r="J16" s="76">
        <f t="shared" si="2"/>
        <v>393.61702127659578</v>
      </c>
      <c r="K16" s="76">
        <f t="shared" si="3"/>
        <v>47.872340425531917</v>
      </c>
    </row>
    <row r="17" spans="1:11">
      <c r="A17" s="78" t="s">
        <v>3588</v>
      </c>
      <c r="B17" s="70">
        <v>215</v>
      </c>
      <c r="C17" s="70">
        <v>0</v>
      </c>
      <c r="D17" s="70">
        <v>0</v>
      </c>
      <c r="E17" s="70">
        <v>3</v>
      </c>
      <c r="F17" s="70">
        <v>180</v>
      </c>
      <c r="H17" s="76">
        <f t="shared" si="0"/>
        <v>0</v>
      </c>
      <c r="I17" s="76">
        <f t="shared" si="1"/>
        <v>0</v>
      </c>
      <c r="J17" s="76">
        <f t="shared" si="2"/>
        <v>418.60465116279073</v>
      </c>
      <c r="K17" s="76">
        <f t="shared" si="3"/>
        <v>12.558139534883722</v>
      </c>
    </row>
    <row r="18" spans="1:11" ht="24" thickBot="1">
      <c r="A18" s="78" t="s">
        <v>3589</v>
      </c>
      <c r="B18" s="70">
        <v>340</v>
      </c>
      <c r="C18" s="70">
        <v>0</v>
      </c>
      <c r="D18" s="70">
        <v>0</v>
      </c>
      <c r="E18" s="70">
        <v>5</v>
      </c>
      <c r="F18" s="70">
        <v>290</v>
      </c>
      <c r="H18" s="76">
        <f t="shared" si="0"/>
        <v>0</v>
      </c>
      <c r="I18" s="76">
        <f t="shared" si="1"/>
        <v>0</v>
      </c>
      <c r="J18" s="76">
        <f t="shared" si="2"/>
        <v>426.47058823529409</v>
      </c>
      <c r="K18" s="76">
        <f t="shared" si="3"/>
        <v>13.23529411764706</v>
      </c>
    </row>
    <row r="19" spans="1:11" ht="24" thickBot="1">
      <c r="A19" s="77" t="s">
        <v>3590</v>
      </c>
    </row>
    <row r="20" spans="1:11">
      <c r="A20" s="79" t="s">
        <v>2180</v>
      </c>
      <c r="B20" s="70">
        <v>130</v>
      </c>
      <c r="C20" s="70">
        <v>1</v>
      </c>
      <c r="D20" s="70">
        <v>7</v>
      </c>
      <c r="E20" s="70">
        <v>3</v>
      </c>
      <c r="F20" s="70">
        <v>180</v>
      </c>
      <c r="H20" s="76">
        <f t="shared" ref="H20" si="4">C20/B20*500</f>
        <v>3.8461538461538463</v>
      </c>
      <c r="I20" s="76">
        <f t="shared" ref="I20" si="5">D20/B20*500</f>
        <v>26.923076923076923</v>
      </c>
      <c r="J20" s="76">
        <f t="shared" ref="J20" si="6">F20/B20*500</f>
        <v>692.30769230769226</v>
      </c>
      <c r="K20" s="76">
        <f t="shared" ref="K20" si="7">(E20*9)/B20*100</f>
        <v>20.76923076923077</v>
      </c>
    </row>
    <row r="21" spans="1:11">
      <c r="A21" s="79" t="s">
        <v>2181</v>
      </c>
      <c r="B21" s="70">
        <v>150</v>
      </c>
      <c r="C21" s="70">
        <v>2</v>
      </c>
      <c r="D21" s="70">
        <v>8</v>
      </c>
      <c r="E21" s="70">
        <v>3</v>
      </c>
      <c r="F21" s="70">
        <v>330</v>
      </c>
      <c r="H21" s="76">
        <f t="shared" ref="H21:H36" si="8">C21/B21*500</f>
        <v>6.666666666666667</v>
      </c>
      <c r="I21" s="76">
        <f t="shared" ref="I21:I36" si="9">D21/B21*500</f>
        <v>26.666666666666668</v>
      </c>
      <c r="J21" s="76">
        <f t="shared" ref="J21:J36" si="10">F21/B21*500</f>
        <v>1100</v>
      </c>
      <c r="K21" s="76">
        <f t="shared" ref="K21:K36" si="11">(E21*9)/B21*100</f>
        <v>18</v>
      </c>
    </row>
    <row r="22" spans="1:11">
      <c r="A22" s="79" t="s">
        <v>2182</v>
      </c>
      <c r="B22" s="70">
        <v>170</v>
      </c>
      <c r="C22" s="70">
        <v>1</v>
      </c>
      <c r="D22" s="70">
        <v>8</v>
      </c>
      <c r="E22" s="70">
        <v>4</v>
      </c>
      <c r="F22" s="70">
        <v>260</v>
      </c>
      <c r="H22" s="76">
        <f t="shared" si="8"/>
        <v>2.9411764705882351</v>
      </c>
      <c r="I22" s="76">
        <f t="shared" si="9"/>
        <v>23.52941176470588</v>
      </c>
      <c r="J22" s="76">
        <f t="shared" si="10"/>
        <v>764.7058823529411</v>
      </c>
      <c r="K22" s="76">
        <f t="shared" si="11"/>
        <v>21.176470588235293</v>
      </c>
    </row>
    <row r="23" spans="1:11">
      <c r="A23" s="79" t="s">
        <v>2183</v>
      </c>
      <c r="B23" s="70">
        <v>220</v>
      </c>
      <c r="C23" s="70">
        <v>2</v>
      </c>
      <c r="D23" s="70">
        <v>12</v>
      </c>
      <c r="E23" s="70">
        <v>3</v>
      </c>
      <c r="F23" s="70">
        <v>490</v>
      </c>
      <c r="H23" s="76">
        <f t="shared" si="8"/>
        <v>4.545454545454545</v>
      </c>
      <c r="I23" s="76">
        <f t="shared" si="9"/>
        <v>27.27272727272727</v>
      </c>
      <c r="J23" s="76">
        <f t="shared" si="10"/>
        <v>1113.6363636363635</v>
      </c>
      <c r="K23" s="76">
        <f t="shared" si="11"/>
        <v>12.272727272727273</v>
      </c>
    </row>
    <row r="24" spans="1:11">
      <c r="A24" s="79" t="s">
        <v>2184</v>
      </c>
      <c r="B24" s="70">
        <v>200</v>
      </c>
      <c r="C24" s="70">
        <v>1</v>
      </c>
      <c r="D24" s="70">
        <v>13</v>
      </c>
      <c r="E24" s="70">
        <v>5</v>
      </c>
      <c r="F24" s="70">
        <v>320</v>
      </c>
      <c r="H24" s="76">
        <f t="shared" si="8"/>
        <v>2.5</v>
      </c>
      <c r="I24" s="76">
        <f t="shared" si="9"/>
        <v>32.5</v>
      </c>
      <c r="J24" s="76">
        <f t="shared" si="10"/>
        <v>800</v>
      </c>
      <c r="K24" s="76">
        <f t="shared" si="11"/>
        <v>22.5</v>
      </c>
    </row>
    <row r="25" spans="1:11">
      <c r="A25" s="79" t="s">
        <v>2185</v>
      </c>
      <c r="B25" s="70">
        <v>220</v>
      </c>
      <c r="C25" s="70">
        <v>2</v>
      </c>
      <c r="D25" s="70">
        <v>14</v>
      </c>
      <c r="E25" s="70">
        <v>5</v>
      </c>
      <c r="F25" s="70">
        <v>470</v>
      </c>
      <c r="H25" s="76">
        <f t="shared" si="8"/>
        <v>4.545454545454545</v>
      </c>
      <c r="I25" s="76">
        <f t="shared" si="9"/>
        <v>31.818181818181817</v>
      </c>
      <c r="J25" s="76">
        <f t="shared" si="10"/>
        <v>1068.181818181818</v>
      </c>
      <c r="K25" s="76">
        <f t="shared" si="11"/>
        <v>20.454545454545457</v>
      </c>
    </row>
    <row r="26" spans="1:11">
      <c r="A26" s="79" t="s">
        <v>2186</v>
      </c>
      <c r="B26" s="70">
        <v>300</v>
      </c>
      <c r="C26" s="70">
        <v>2</v>
      </c>
      <c r="D26" s="70">
        <v>20</v>
      </c>
      <c r="E26" s="70">
        <v>7</v>
      </c>
      <c r="F26" s="70">
        <v>630</v>
      </c>
      <c r="H26" s="76">
        <f t="shared" si="8"/>
        <v>3.3333333333333335</v>
      </c>
      <c r="I26" s="76">
        <f t="shared" si="9"/>
        <v>33.333333333333336</v>
      </c>
      <c r="J26" s="76">
        <f t="shared" si="10"/>
        <v>1050</v>
      </c>
      <c r="K26" s="76">
        <f t="shared" si="11"/>
        <v>21</v>
      </c>
    </row>
    <row r="27" spans="1:11">
      <c r="A27" s="79" t="s">
        <v>2187</v>
      </c>
      <c r="B27" s="70">
        <v>150</v>
      </c>
      <c r="C27" s="70">
        <v>2</v>
      </c>
      <c r="D27" s="70">
        <v>10</v>
      </c>
      <c r="E27" s="70">
        <v>0</v>
      </c>
      <c r="F27" s="70">
        <v>300</v>
      </c>
      <c r="H27" s="76">
        <f t="shared" si="8"/>
        <v>6.666666666666667</v>
      </c>
      <c r="I27" s="76">
        <f t="shared" si="9"/>
        <v>33.333333333333336</v>
      </c>
      <c r="J27" s="76">
        <f t="shared" si="10"/>
        <v>1000</v>
      </c>
      <c r="K27" s="76">
        <f t="shared" si="11"/>
        <v>0</v>
      </c>
    </row>
    <row r="28" spans="1:11">
      <c r="A28" s="79" t="s">
        <v>2188</v>
      </c>
      <c r="B28" s="70">
        <v>210</v>
      </c>
      <c r="C28" s="70">
        <v>2</v>
      </c>
      <c r="D28" s="70">
        <v>9</v>
      </c>
      <c r="E28" s="70">
        <v>2</v>
      </c>
      <c r="F28" s="70">
        <v>400</v>
      </c>
      <c r="H28" s="76">
        <f t="shared" si="8"/>
        <v>4.7619047619047628</v>
      </c>
      <c r="I28" s="76">
        <f t="shared" si="9"/>
        <v>21.428571428571427</v>
      </c>
      <c r="J28" s="76">
        <f t="shared" si="10"/>
        <v>952.38095238095229</v>
      </c>
      <c r="K28" s="76">
        <f t="shared" si="11"/>
        <v>8.5714285714285712</v>
      </c>
    </row>
    <row r="29" spans="1:11">
      <c r="A29" s="79" t="s">
        <v>2037</v>
      </c>
      <c r="B29" s="70">
        <v>170</v>
      </c>
      <c r="C29" s="70">
        <v>3</v>
      </c>
      <c r="D29" s="70">
        <v>10</v>
      </c>
      <c r="E29" s="70">
        <v>0</v>
      </c>
      <c r="F29" s="70">
        <v>380</v>
      </c>
      <c r="H29" s="76">
        <f t="shared" si="8"/>
        <v>8.8235294117647065</v>
      </c>
      <c r="I29" s="76">
        <f t="shared" si="9"/>
        <v>29.411764705882351</v>
      </c>
      <c r="J29" s="76">
        <f t="shared" si="10"/>
        <v>1117.6470588235295</v>
      </c>
      <c r="K29" s="76">
        <f t="shared" si="11"/>
        <v>0</v>
      </c>
    </row>
    <row r="30" spans="1:11">
      <c r="A30" s="79" t="s">
        <v>2038</v>
      </c>
      <c r="B30" s="70">
        <v>230</v>
      </c>
      <c r="C30" s="70">
        <v>3</v>
      </c>
      <c r="D30" s="70">
        <v>10</v>
      </c>
      <c r="E30" s="70">
        <v>3</v>
      </c>
      <c r="F30" s="70">
        <v>480</v>
      </c>
      <c r="H30" s="76">
        <f t="shared" si="8"/>
        <v>6.5217391304347823</v>
      </c>
      <c r="I30" s="76">
        <f t="shared" si="9"/>
        <v>21.739130434782609</v>
      </c>
      <c r="J30" s="76">
        <f t="shared" si="10"/>
        <v>1043.4782608695652</v>
      </c>
      <c r="K30" s="76">
        <f t="shared" si="11"/>
        <v>11.739130434782609</v>
      </c>
    </row>
    <row r="31" spans="1:11">
      <c r="A31" s="79" t="s">
        <v>2039</v>
      </c>
      <c r="B31" s="70">
        <v>300</v>
      </c>
      <c r="C31" s="70">
        <v>3</v>
      </c>
      <c r="D31" s="70">
        <v>8</v>
      </c>
      <c r="E31" s="70">
        <v>2</v>
      </c>
      <c r="F31" s="70">
        <v>320</v>
      </c>
      <c r="H31" s="76">
        <f t="shared" si="8"/>
        <v>5</v>
      </c>
      <c r="I31" s="76">
        <f t="shared" si="9"/>
        <v>13.333333333333334</v>
      </c>
      <c r="J31" s="76">
        <f t="shared" si="10"/>
        <v>533.33333333333337</v>
      </c>
      <c r="K31" s="76">
        <f t="shared" si="11"/>
        <v>6</v>
      </c>
    </row>
    <row r="32" spans="1:11">
      <c r="A32" s="79" t="s">
        <v>2040</v>
      </c>
      <c r="B32" s="70">
        <v>330</v>
      </c>
      <c r="C32" s="70">
        <v>1</v>
      </c>
      <c r="D32" s="70">
        <v>16</v>
      </c>
      <c r="E32" s="70">
        <v>3</v>
      </c>
      <c r="F32" s="70">
        <v>690</v>
      </c>
      <c r="H32" s="76">
        <f t="shared" si="8"/>
        <v>1.5151515151515151</v>
      </c>
      <c r="I32" s="76">
        <f t="shared" si="9"/>
        <v>24.242424242424242</v>
      </c>
      <c r="J32" s="76">
        <f t="shared" si="10"/>
        <v>1045.4545454545455</v>
      </c>
      <c r="K32" s="76">
        <f t="shared" si="11"/>
        <v>8.1818181818181817</v>
      </c>
    </row>
    <row r="33" spans="1:11" ht="24" thickBot="1">
      <c r="A33" s="79" t="s">
        <v>2041</v>
      </c>
      <c r="B33" s="70">
        <v>390</v>
      </c>
      <c r="C33" s="70">
        <v>1</v>
      </c>
      <c r="D33" s="70">
        <v>15</v>
      </c>
      <c r="E33" s="70">
        <v>6</v>
      </c>
      <c r="F33" s="70">
        <v>790</v>
      </c>
      <c r="H33" s="76">
        <f t="shared" si="8"/>
        <v>1.2820512820512822</v>
      </c>
      <c r="I33" s="76">
        <f t="shared" si="9"/>
        <v>19.230769230769234</v>
      </c>
      <c r="J33" s="76">
        <f t="shared" si="10"/>
        <v>1012.8205128205128</v>
      </c>
      <c r="K33" s="76">
        <f t="shared" si="11"/>
        <v>13.846153846153847</v>
      </c>
    </row>
    <row r="34" spans="1:11" ht="24" thickBot="1">
      <c r="A34" s="80" t="s">
        <v>2042</v>
      </c>
      <c r="H34" s="76"/>
      <c r="I34" s="76"/>
      <c r="J34" s="76"/>
      <c r="K34" s="76"/>
    </row>
    <row r="35" spans="1:11">
      <c r="A35" s="79" t="s">
        <v>2043</v>
      </c>
      <c r="B35" s="70">
        <v>320</v>
      </c>
      <c r="C35" s="70">
        <v>7</v>
      </c>
      <c r="D35" s="70">
        <v>14</v>
      </c>
      <c r="E35" s="70">
        <v>1</v>
      </c>
      <c r="F35" s="70">
        <v>1320</v>
      </c>
      <c r="H35" s="76">
        <f t="shared" si="8"/>
        <v>10.9375</v>
      </c>
      <c r="I35" s="76">
        <f t="shared" si="9"/>
        <v>21.875</v>
      </c>
      <c r="J35" s="76">
        <f t="shared" si="10"/>
        <v>2062.5</v>
      </c>
      <c r="K35" s="76">
        <f t="shared" si="11"/>
        <v>2.8125</v>
      </c>
    </row>
    <row r="36" spans="1:11">
      <c r="A36" s="79" t="s">
        <v>2044</v>
      </c>
      <c r="B36" s="70">
        <v>440</v>
      </c>
      <c r="C36" s="70">
        <v>12</v>
      </c>
      <c r="D36" s="70">
        <v>18</v>
      </c>
      <c r="E36" s="70">
        <v>4</v>
      </c>
      <c r="F36" s="70">
        <v>2080</v>
      </c>
      <c r="H36" s="76">
        <f t="shared" si="8"/>
        <v>13.636363636363635</v>
      </c>
      <c r="I36" s="76">
        <f t="shared" si="9"/>
        <v>20.454545454545453</v>
      </c>
      <c r="J36" s="76">
        <f t="shared" si="10"/>
        <v>2363.636363636364</v>
      </c>
      <c r="K36" s="76">
        <f t="shared" si="11"/>
        <v>8.1818181818181817</v>
      </c>
    </row>
    <row r="37" spans="1:11">
      <c r="A37" s="79" t="s">
        <v>2044</v>
      </c>
      <c r="B37" s="70">
        <v>440</v>
      </c>
      <c r="C37" s="70">
        <v>12</v>
      </c>
      <c r="D37" s="70">
        <v>18</v>
      </c>
      <c r="E37" s="70">
        <v>4</v>
      </c>
      <c r="F37" s="70">
        <v>2080</v>
      </c>
      <c r="H37" s="76">
        <f t="shared" ref="H37:H100" si="12">C37/B37*500</f>
        <v>13.636363636363635</v>
      </c>
      <c r="I37" s="76">
        <f t="shared" ref="I37:I100" si="13">D37/B37*500</f>
        <v>20.454545454545453</v>
      </c>
      <c r="J37" s="76">
        <f t="shared" ref="J37:J100" si="14">F37/B37*500</f>
        <v>2363.636363636364</v>
      </c>
      <c r="K37" s="76">
        <f t="shared" ref="K37:K100" si="15">(E37*9)/B37*100</f>
        <v>8.1818181818181817</v>
      </c>
    </row>
    <row r="38" spans="1:11">
      <c r="A38" s="79" t="s">
        <v>2045</v>
      </c>
      <c r="B38" s="70">
        <v>490</v>
      </c>
      <c r="C38" s="70">
        <v>12</v>
      </c>
      <c r="D38" s="70">
        <v>19</v>
      </c>
      <c r="E38" s="70">
        <v>6</v>
      </c>
      <c r="F38" s="70">
        <v>2090</v>
      </c>
      <c r="H38" s="76">
        <f t="shared" si="12"/>
        <v>12.244897959183673</v>
      </c>
      <c r="I38" s="76">
        <f t="shared" si="13"/>
        <v>19.387755102040817</v>
      </c>
      <c r="J38" s="76">
        <f t="shared" si="14"/>
        <v>2132.6530612244896</v>
      </c>
      <c r="K38" s="76">
        <f t="shared" si="15"/>
        <v>11.020408163265307</v>
      </c>
    </row>
    <row r="39" spans="1:11">
      <c r="A39" s="79" t="s">
        <v>2046</v>
      </c>
      <c r="B39" s="70">
        <v>475</v>
      </c>
      <c r="C39" s="70">
        <v>10</v>
      </c>
      <c r="D39" s="70">
        <v>26</v>
      </c>
      <c r="E39" s="70">
        <v>6</v>
      </c>
      <c r="F39" s="70">
        <v>1980</v>
      </c>
      <c r="H39" s="76">
        <f t="shared" si="12"/>
        <v>10.526315789473683</v>
      </c>
      <c r="I39" s="76">
        <f t="shared" si="13"/>
        <v>27.368421052631579</v>
      </c>
      <c r="J39" s="76">
        <f t="shared" si="14"/>
        <v>2084.2105263157891</v>
      </c>
      <c r="K39" s="76">
        <f t="shared" si="15"/>
        <v>11.368421052631579</v>
      </c>
    </row>
    <row r="40" spans="1:11">
      <c r="A40" s="79" t="s">
        <v>2047</v>
      </c>
      <c r="B40" s="70">
        <v>515</v>
      </c>
      <c r="C40" s="70">
        <v>11</v>
      </c>
      <c r="D40" s="70">
        <v>28</v>
      </c>
      <c r="E40" s="70">
        <v>8</v>
      </c>
      <c r="F40" s="70">
        <v>1990</v>
      </c>
      <c r="H40" s="76">
        <f t="shared" si="12"/>
        <v>10.679611650485437</v>
      </c>
      <c r="I40" s="76">
        <f t="shared" si="13"/>
        <v>27.184466019417474</v>
      </c>
      <c r="J40" s="76">
        <f t="shared" si="14"/>
        <v>1932.0388349514562</v>
      </c>
      <c r="K40" s="76">
        <f t="shared" si="15"/>
        <v>13.980582524271846</v>
      </c>
    </row>
    <row r="41" spans="1:11">
      <c r="A41" s="79" t="s">
        <v>2048</v>
      </c>
      <c r="B41" s="70">
        <v>470</v>
      </c>
      <c r="C41" s="70">
        <v>2</v>
      </c>
      <c r="D41" s="70">
        <v>29</v>
      </c>
      <c r="E41" s="70">
        <v>8</v>
      </c>
      <c r="F41" s="70">
        <v>1060</v>
      </c>
      <c r="H41" s="76">
        <f t="shared" si="12"/>
        <v>2.1276595744680851</v>
      </c>
      <c r="I41" s="76">
        <f t="shared" si="13"/>
        <v>30.851063829787233</v>
      </c>
      <c r="J41" s="76">
        <f t="shared" si="14"/>
        <v>1127.6595744680851</v>
      </c>
      <c r="K41" s="76">
        <f t="shared" si="15"/>
        <v>15.319148936170212</v>
      </c>
    </row>
    <row r="42" spans="1:11">
      <c r="A42" s="79" t="s">
        <v>2049</v>
      </c>
      <c r="B42" s="70">
        <v>475</v>
      </c>
      <c r="C42" s="70">
        <v>3</v>
      </c>
      <c r="D42" s="70">
        <v>30</v>
      </c>
      <c r="E42" s="70">
        <v>10</v>
      </c>
      <c r="F42" s="70">
        <v>1080</v>
      </c>
      <c r="H42" s="76">
        <f t="shared" si="12"/>
        <v>3.1578947368421053</v>
      </c>
      <c r="I42" s="76">
        <f t="shared" si="13"/>
        <v>31.578947368421055</v>
      </c>
      <c r="J42" s="76">
        <f t="shared" si="14"/>
        <v>1136.8421052631579</v>
      </c>
      <c r="K42" s="76">
        <f t="shared" si="15"/>
        <v>18.947368421052634</v>
      </c>
    </row>
    <row r="43" spans="1:11">
      <c r="A43" s="79" t="s">
        <v>2050</v>
      </c>
      <c r="B43" s="70">
        <v>610</v>
      </c>
      <c r="C43" s="70">
        <v>7</v>
      </c>
      <c r="D43" s="70">
        <v>27</v>
      </c>
      <c r="E43" s="70">
        <v>4</v>
      </c>
      <c r="F43" s="70">
        <v>2450</v>
      </c>
      <c r="H43" s="76">
        <f t="shared" si="12"/>
        <v>5.7377049180327866</v>
      </c>
      <c r="I43" s="76">
        <f t="shared" si="13"/>
        <v>22.131147540983605</v>
      </c>
      <c r="J43" s="76">
        <f t="shared" si="14"/>
        <v>2008.1967213114754</v>
      </c>
      <c r="K43" s="76">
        <f t="shared" si="15"/>
        <v>5.9016393442622954</v>
      </c>
    </row>
    <row r="44" spans="1:11">
      <c r="A44" s="79" t="s">
        <v>2051</v>
      </c>
      <c r="B44" s="70">
        <v>475</v>
      </c>
      <c r="C44" s="70">
        <v>1</v>
      </c>
      <c r="D44" s="70">
        <v>18</v>
      </c>
      <c r="E44" s="70">
        <v>7</v>
      </c>
      <c r="F44" s="70">
        <v>870</v>
      </c>
      <c r="H44" s="76">
        <f t="shared" si="12"/>
        <v>1.0526315789473684</v>
      </c>
      <c r="I44" s="76">
        <f t="shared" si="13"/>
        <v>18.947368421052634</v>
      </c>
      <c r="J44" s="76">
        <f t="shared" si="14"/>
        <v>915.78947368421052</v>
      </c>
      <c r="K44" s="76">
        <f t="shared" si="15"/>
        <v>13.263157894736842</v>
      </c>
    </row>
    <row r="45" spans="1:11">
      <c r="A45" s="79" t="s">
        <v>2052</v>
      </c>
      <c r="B45" s="70">
        <v>530</v>
      </c>
      <c r="C45" s="70">
        <v>3</v>
      </c>
      <c r="D45" s="70">
        <v>21</v>
      </c>
      <c r="E45" s="70">
        <v>9</v>
      </c>
      <c r="F45" s="70">
        <v>1370</v>
      </c>
      <c r="H45" s="76">
        <f t="shared" si="12"/>
        <v>2.8301886792452828</v>
      </c>
      <c r="I45" s="76">
        <f t="shared" si="13"/>
        <v>19.811320754716981</v>
      </c>
      <c r="J45" s="76">
        <f t="shared" si="14"/>
        <v>1292.4528301886794</v>
      </c>
      <c r="K45" s="76">
        <f t="shared" si="15"/>
        <v>15.283018867924527</v>
      </c>
    </row>
    <row r="46" spans="1:11">
      <c r="A46" s="79" t="s">
        <v>2053</v>
      </c>
      <c r="B46" s="70">
        <v>620</v>
      </c>
      <c r="C46" s="70">
        <v>9</v>
      </c>
      <c r="D46" s="70">
        <v>18</v>
      </c>
      <c r="E46" s="70">
        <v>6</v>
      </c>
      <c r="F46" s="70">
        <v>2200</v>
      </c>
      <c r="H46" s="76">
        <f t="shared" si="12"/>
        <v>7.2580645161290329</v>
      </c>
      <c r="I46" s="76">
        <f t="shared" si="13"/>
        <v>14.516129032258066</v>
      </c>
      <c r="J46" s="76">
        <f t="shared" si="14"/>
        <v>1774.1935483870968</v>
      </c>
      <c r="K46" s="76">
        <f t="shared" si="15"/>
        <v>8.7096774193548381</v>
      </c>
    </row>
    <row r="47" spans="1:11">
      <c r="A47" s="79" t="s">
        <v>2054</v>
      </c>
      <c r="B47" s="70">
        <v>920</v>
      </c>
      <c r="C47" s="70">
        <v>14</v>
      </c>
      <c r="D47" s="70">
        <v>46</v>
      </c>
      <c r="E47" s="70">
        <v>15</v>
      </c>
      <c r="F47" s="70">
        <v>3460</v>
      </c>
      <c r="H47" s="76">
        <f t="shared" si="12"/>
        <v>7.6086956521739131</v>
      </c>
      <c r="I47" s="76">
        <f t="shared" si="13"/>
        <v>25</v>
      </c>
      <c r="J47" s="76">
        <f t="shared" si="14"/>
        <v>1880.4347826086955</v>
      </c>
      <c r="K47" s="76">
        <f t="shared" si="15"/>
        <v>14.673913043478262</v>
      </c>
    </row>
    <row r="48" spans="1:11">
      <c r="A48" s="79" t="s">
        <v>2055</v>
      </c>
      <c r="B48" s="70">
        <v>1010</v>
      </c>
      <c r="C48" s="70">
        <v>6</v>
      </c>
      <c r="D48" s="70">
        <v>61</v>
      </c>
      <c r="E48" s="70">
        <v>19</v>
      </c>
      <c r="F48" s="70">
        <v>2140</v>
      </c>
      <c r="H48" s="76">
        <f t="shared" si="12"/>
        <v>2.9702970297029703</v>
      </c>
      <c r="I48" s="76">
        <f t="shared" si="13"/>
        <v>30.198019801980198</v>
      </c>
      <c r="J48" s="76">
        <f t="shared" si="14"/>
        <v>1059.4059405940595</v>
      </c>
      <c r="K48" s="76">
        <f t="shared" si="15"/>
        <v>16.930693069306933</v>
      </c>
    </row>
    <row r="49" spans="1:11" ht="24" thickBot="1">
      <c r="A49" s="79" t="s">
        <v>2056</v>
      </c>
      <c r="B49" s="70">
        <v>990</v>
      </c>
      <c r="C49" s="70">
        <v>15</v>
      </c>
      <c r="D49" s="70">
        <v>50</v>
      </c>
      <c r="E49" s="70">
        <v>19</v>
      </c>
      <c r="F49" s="70">
        <v>3460</v>
      </c>
      <c r="H49" s="76">
        <f t="shared" si="12"/>
        <v>7.5757575757575761</v>
      </c>
      <c r="I49" s="76">
        <f t="shared" si="13"/>
        <v>25.252525252525253</v>
      </c>
      <c r="J49" s="76">
        <f t="shared" si="14"/>
        <v>1747.4747474747473</v>
      </c>
      <c r="K49" s="76">
        <f t="shared" si="15"/>
        <v>17.272727272727273</v>
      </c>
    </row>
    <row r="50" spans="1:11" ht="24" thickBot="1">
      <c r="A50" s="80" t="s">
        <v>2057</v>
      </c>
      <c r="H50" s="76"/>
      <c r="I50" s="76"/>
      <c r="J50" s="76"/>
      <c r="K50" s="76"/>
    </row>
    <row r="51" spans="1:11">
      <c r="A51" s="79" t="s">
        <v>2058</v>
      </c>
      <c r="B51" s="70">
        <v>280</v>
      </c>
      <c r="C51" s="70">
        <v>3</v>
      </c>
      <c r="D51" s="70">
        <v>12</v>
      </c>
      <c r="E51" s="70">
        <v>7</v>
      </c>
      <c r="F51" s="70">
        <v>540</v>
      </c>
      <c r="H51" s="76">
        <f t="shared" si="12"/>
        <v>5.3571428571428568</v>
      </c>
      <c r="I51" s="76">
        <f t="shared" si="13"/>
        <v>21.428571428571427</v>
      </c>
      <c r="J51" s="76">
        <f t="shared" si="14"/>
        <v>964.28571428571433</v>
      </c>
      <c r="K51" s="76">
        <f t="shared" si="15"/>
        <v>22.5</v>
      </c>
    </row>
    <row r="52" spans="1:11">
      <c r="A52" s="79" t="s">
        <v>2059</v>
      </c>
      <c r="B52" s="70">
        <v>480</v>
      </c>
      <c r="C52" s="70">
        <v>2</v>
      </c>
      <c r="D52" s="70">
        <v>23</v>
      </c>
      <c r="E52" s="70">
        <v>16</v>
      </c>
      <c r="F52" s="70">
        <v>840</v>
      </c>
      <c r="H52" s="76">
        <f t="shared" si="12"/>
        <v>2.0833333333333335</v>
      </c>
      <c r="I52" s="76">
        <f t="shared" si="13"/>
        <v>23.958333333333336</v>
      </c>
      <c r="J52" s="76">
        <f t="shared" si="14"/>
        <v>875</v>
      </c>
      <c r="K52" s="76">
        <f t="shared" si="15"/>
        <v>30</v>
      </c>
    </row>
    <row r="53" spans="1:11">
      <c r="A53" s="79" t="s">
        <v>2060</v>
      </c>
      <c r="B53" s="70">
        <v>480</v>
      </c>
      <c r="C53" s="70">
        <v>2</v>
      </c>
      <c r="D53" s="70">
        <v>23</v>
      </c>
      <c r="E53" s="70">
        <v>13</v>
      </c>
      <c r="F53" s="70">
        <v>820</v>
      </c>
      <c r="H53" s="76">
        <f t="shared" si="12"/>
        <v>2.0833333333333335</v>
      </c>
      <c r="I53" s="76">
        <f t="shared" si="13"/>
        <v>23.958333333333336</v>
      </c>
      <c r="J53" s="76">
        <f t="shared" si="14"/>
        <v>854.16666666666663</v>
      </c>
      <c r="K53" s="76">
        <f t="shared" si="15"/>
        <v>24.375</v>
      </c>
    </row>
    <row r="54" spans="1:11">
      <c r="A54" s="79" t="s">
        <v>2061</v>
      </c>
      <c r="B54" s="70">
        <v>570</v>
      </c>
      <c r="C54" s="70">
        <v>2</v>
      </c>
      <c r="D54" s="70">
        <v>34</v>
      </c>
      <c r="E54" s="70">
        <v>16</v>
      </c>
      <c r="F54" s="70">
        <v>1180</v>
      </c>
      <c r="H54" s="76">
        <f t="shared" si="12"/>
        <v>1.7543859649122808</v>
      </c>
      <c r="I54" s="76">
        <f t="shared" si="13"/>
        <v>29.82456140350877</v>
      </c>
      <c r="J54" s="76">
        <f t="shared" si="14"/>
        <v>1035.0877192982457</v>
      </c>
      <c r="K54" s="76">
        <f t="shared" si="15"/>
        <v>25.263157894736842</v>
      </c>
    </row>
    <row r="55" spans="1:11" ht="24" thickBot="1">
      <c r="A55" s="79" t="s">
        <v>2062</v>
      </c>
      <c r="B55" s="70">
        <v>570</v>
      </c>
      <c r="C55" s="70">
        <v>2</v>
      </c>
      <c r="D55" s="70">
        <v>34</v>
      </c>
      <c r="E55" s="70">
        <v>13</v>
      </c>
      <c r="F55" s="70">
        <v>1160</v>
      </c>
      <c r="H55" s="76">
        <f t="shared" si="12"/>
        <v>1.7543859649122808</v>
      </c>
      <c r="I55" s="76">
        <f t="shared" si="13"/>
        <v>29.82456140350877</v>
      </c>
      <c r="J55" s="76">
        <f t="shared" si="14"/>
        <v>1017.5438596491229</v>
      </c>
      <c r="K55" s="76">
        <f t="shared" si="15"/>
        <v>20.526315789473685</v>
      </c>
    </row>
    <row r="56" spans="1:11" ht="24" thickBot="1">
      <c r="A56" s="80" t="s">
        <v>2063</v>
      </c>
      <c r="H56" s="76"/>
      <c r="I56" s="76"/>
      <c r="J56" s="76"/>
      <c r="K56" s="76"/>
    </row>
    <row r="57" spans="1:11">
      <c r="A57" s="79" t="s">
        <v>2064</v>
      </c>
      <c r="B57" s="70">
        <v>260</v>
      </c>
      <c r="C57" s="70">
        <v>6</v>
      </c>
      <c r="D57" s="70">
        <v>10</v>
      </c>
      <c r="E57" s="70">
        <v>4</v>
      </c>
      <c r="F57" s="70">
        <v>850</v>
      </c>
      <c r="H57" s="76">
        <f t="shared" si="12"/>
        <v>11.538461538461538</v>
      </c>
      <c r="I57" s="76">
        <f t="shared" si="13"/>
        <v>19.230769230769234</v>
      </c>
      <c r="J57" s="76">
        <f t="shared" si="14"/>
        <v>1634.6153846153845</v>
      </c>
      <c r="K57" s="76">
        <f t="shared" si="15"/>
        <v>13.846153846153847</v>
      </c>
    </row>
    <row r="58" spans="1:11">
      <c r="A58" s="79" t="s">
        <v>2065</v>
      </c>
      <c r="B58" s="70">
        <v>320</v>
      </c>
      <c r="C58" s="70">
        <v>17</v>
      </c>
      <c r="D58" s="70">
        <v>19</v>
      </c>
      <c r="E58" s="70">
        <v>2</v>
      </c>
      <c r="F58" s="70">
        <v>2460</v>
      </c>
      <c r="H58" s="76">
        <f t="shared" si="12"/>
        <v>26.5625</v>
      </c>
      <c r="I58" s="76">
        <f t="shared" si="13"/>
        <v>29.6875</v>
      </c>
      <c r="J58" s="76">
        <f t="shared" si="14"/>
        <v>3843.75</v>
      </c>
      <c r="K58" s="76">
        <f t="shared" si="15"/>
        <v>5.625</v>
      </c>
    </row>
    <row r="59" spans="1:11" ht="24" thickBot="1">
      <c r="A59" s="79" t="s">
        <v>2066</v>
      </c>
      <c r="B59" s="70">
        <v>845</v>
      </c>
      <c r="C59" s="70">
        <v>14</v>
      </c>
      <c r="D59" s="70">
        <v>34</v>
      </c>
      <c r="E59" s="70">
        <v>17</v>
      </c>
      <c r="F59" s="70">
        <v>2470</v>
      </c>
      <c r="H59" s="76">
        <f t="shared" si="12"/>
        <v>8.2840236686390529</v>
      </c>
      <c r="I59" s="76">
        <f t="shared" si="13"/>
        <v>20.118343195266274</v>
      </c>
      <c r="J59" s="76">
        <f t="shared" si="14"/>
        <v>1461.5384615384614</v>
      </c>
      <c r="K59" s="76">
        <f t="shared" si="15"/>
        <v>18.106508875739642</v>
      </c>
    </row>
    <row r="60" spans="1:11" ht="24" thickBot="1">
      <c r="A60" s="80" t="s">
        <v>2067</v>
      </c>
      <c r="H60" s="76"/>
      <c r="I60" s="76"/>
      <c r="J60" s="76"/>
      <c r="K60" s="76"/>
    </row>
    <row r="61" spans="1:11">
      <c r="A61" s="79" t="s">
        <v>2068</v>
      </c>
      <c r="B61" s="70">
        <v>720</v>
      </c>
      <c r="C61" s="70">
        <v>1</v>
      </c>
      <c r="D61" s="70">
        <v>31</v>
      </c>
      <c r="E61" s="70">
        <v>18</v>
      </c>
      <c r="F61" s="70">
        <v>1270</v>
      </c>
      <c r="H61" s="76">
        <f t="shared" si="12"/>
        <v>0.69444444444444442</v>
      </c>
      <c r="I61" s="76">
        <f t="shared" si="13"/>
        <v>21.527777777777779</v>
      </c>
      <c r="J61" s="76">
        <f t="shared" si="14"/>
        <v>881.94444444444446</v>
      </c>
      <c r="K61" s="76">
        <f t="shared" si="15"/>
        <v>22.5</v>
      </c>
    </row>
    <row r="62" spans="1:11">
      <c r="A62" s="79" t="s">
        <v>2069</v>
      </c>
      <c r="B62" s="70">
        <v>770</v>
      </c>
      <c r="C62" s="70">
        <v>1</v>
      </c>
      <c r="D62" s="70">
        <v>34</v>
      </c>
      <c r="E62" s="70">
        <v>20</v>
      </c>
      <c r="F62" s="70">
        <v>1440</v>
      </c>
      <c r="H62" s="76">
        <f t="shared" si="12"/>
        <v>0.64935064935064934</v>
      </c>
      <c r="I62" s="76">
        <f t="shared" si="13"/>
        <v>22.077922077922079</v>
      </c>
      <c r="J62" s="76">
        <f t="shared" si="14"/>
        <v>935.06493506493507</v>
      </c>
      <c r="K62" s="76">
        <f t="shared" si="15"/>
        <v>23.376623376623375</v>
      </c>
    </row>
    <row r="63" spans="1:11">
      <c r="A63" s="79" t="s">
        <v>2070</v>
      </c>
      <c r="B63" s="70">
        <v>500</v>
      </c>
      <c r="C63" s="70">
        <v>1</v>
      </c>
      <c r="D63" s="70">
        <v>18</v>
      </c>
      <c r="E63" s="70">
        <v>10</v>
      </c>
      <c r="F63" s="70">
        <v>810</v>
      </c>
      <c r="H63" s="76">
        <f t="shared" si="12"/>
        <v>1</v>
      </c>
      <c r="I63" s="76">
        <f t="shared" si="13"/>
        <v>18</v>
      </c>
      <c r="J63" s="76">
        <f t="shared" si="14"/>
        <v>810</v>
      </c>
      <c r="K63" s="76">
        <f t="shared" si="15"/>
        <v>18</v>
      </c>
    </row>
    <row r="64" spans="1:11">
      <c r="A64" s="79" t="s">
        <v>2337</v>
      </c>
      <c r="B64" s="70">
        <v>430</v>
      </c>
      <c r="C64" s="70">
        <v>1</v>
      </c>
      <c r="D64" s="70">
        <v>18</v>
      </c>
      <c r="E64" s="70">
        <v>9</v>
      </c>
      <c r="F64" s="70">
        <v>990</v>
      </c>
      <c r="H64" s="76">
        <f t="shared" si="12"/>
        <v>1.1627906976744187</v>
      </c>
      <c r="I64" s="76">
        <f t="shared" si="13"/>
        <v>20.930232558139533</v>
      </c>
      <c r="J64" s="76">
        <f t="shared" si="14"/>
        <v>1151.1627906976744</v>
      </c>
      <c r="K64" s="76">
        <f t="shared" si="15"/>
        <v>18.837209302325579</v>
      </c>
    </row>
    <row r="65" spans="1:11" ht="24" thickBot="1">
      <c r="A65" s="79" t="s">
        <v>2071</v>
      </c>
      <c r="B65" s="70">
        <v>360</v>
      </c>
      <c r="C65" s="70">
        <v>1</v>
      </c>
      <c r="D65" s="70">
        <v>14</v>
      </c>
      <c r="E65" s="70">
        <v>5</v>
      </c>
      <c r="F65" s="70">
        <v>560</v>
      </c>
      <c r="H65" s="76">
        <f t="shared" si="12"/>
        <v>1.3888888888888888</v>
      </c>
      <c r="I65" s="76">
        <f t="shared" si="13"/>
        <v>19.444444444444446</v>
      </c>
      <c r="J65" s="76">
        <f t="shared" si="14"/>
        <v>777.77777777777783</v>
      </c>
      <c r="K65" s="76">
        <f t="shared" si="15"/>
        <v>12.5</v>
      </c>
    </row>
    <row r="66" spans="1:11" ht="24" thickBot="1">
      <c r="A66" s="80" t="s">
        <v>3255</v>
      </c>
      <c r="H66" s="76"/>
      <c r="I66" s="76"/>
      <c r="J66" s="76"/>
      <c r="K66" s="76"/>
    </row>
    <row r="67" spans="1:11">
      <c r="A67" s="79" t="s">
        <v>2072</v>
      </c>
      <c r="B67" s="70">
        <v>590</v>
      </c>
      <c r="C67" s="70">
        <v>5</v>
      </c>
      <c r="D67" s="70">
        <v>17</v>
      </c>
      <c r="E67" s="70">
        <v>12</v>
      </c>
      <c r="F67" s="70">
        <v>940</v>
      </c>
      <c r="H67" s="76">
        <f t="shared" si="12"/>
        <v>4.2372881355932206</v>
      </c>
      <c r="I67" s="76">
        <f t="shared" si="13"/>
        <v>14.40677966101695</v>
      </c>
      <c r="J67" s="76">
        <f t="shared" si="14"/>
        <v>796.61016949152543</v>
      </c>
      <c r="K67" s="76">
        <f t="shared" si="15"/>
        <v>18.305084745762713</v>
      </c>
    </row>
    <row r="68" spans="1:11">
      <c r="A68" s="79" t="s">
        <v>2073</v>
      </c>
      <c r="B68" s="70">
        <v>550</v>
      </c>
      <c r="C68" s="70">
        <v>5</v>
      </c>
      <c r="D68" s="70">
        <v>16</v>
      </c>
      <c r="E68" s="70">
        <v>10</v>
      </c>
      <c r="F68" s="70">
        <v>930</v>
      </c>
      <c r="H68" s="76">
        <f t="shared" si="12"/>
        <v>4.545454545454545</v>
      </c>
      <c r="I68" s="76">
        <f t="shared" si="13"/>
        <v>14.545454545454545</v>
      </c>
      <c r="J68" s="76">
        <f t="shared" si="14"/>
        <v>845.4545454545455</v>
      </c>
      <c r="K68" s="76">
        <f t="shared" si="15"/>
        <v>16.363636363636363</v>
      </c>
    </row>
    <row r="69" spans="1:11">
      <c r="A69" s="79" t="s">
        <v>2074</v>
      </c>
      <c r="B69" s="70">
        <v>515</v>
      </c>
      <c r="C69" s="70">
        <v>6</v>
      </c>
      <c r="D69" s="70">
        <v>6</v>
      </c>
      <c r="E69" s="70">
        <v>4</v>
      </c>
      <c r="F69" s="70">
        <v>630</v>
      </c>
      <c r="H69" s="76">
        <f t="shared" si="12"/>
        <v>5.825242718446602</v>
      </c>
      <c r="I69" s="76">
        <f t="shared" si="13"/>
        <v>5.825242718446602</v>
      </c>
      <c r="J69" s="76">
        <f t="shared" si="14"/>
        <v>611.65048543689318</v>
      </c>
      <c r="K69" s="76">
        <f t="shared" si="15"/>
        <v>6.9902912621359228</v>
      </c>
    </row>
    <row r="70" spans="1:11">
      <c r="A70" s="79" t="s">
        <v>2075</v>
      </c>
      <c r="B70" s="70">
        <v>360</v>
      </c>
      <c r="C70" s="70">
        <v>4</v>
      </c>
      <c r="D70" s="70">
        <v>4</v>
      </c>
      <c r="E70" s="70">
        <v>3</v>
      </c>
      <c r="F70" s="70">
        <v>440</v>
      </c>
      <c r="H70" s="76">
        <f t="shared" si="12"/>
        <v>5.5555555555555554</v>
      </c>
      <c r="I70" s="76">
        <f t="shared" si="13"/>
        <v>5.5555555555555554</v>
      </c>
      <c r="J70" s="76">
        <f t="shared" si="14"/>
        <v>611.1111111111112</v>
      </c>
      <c r="K70" s="76">
        <f t="shared" si="15"/>
        <v>7.5</v>
      </c>
    </row>
    <row r="71" spans="1:11">
      <c r="A71" s="79" t="s">
        <v>2076</v>
      </c>
      <c r="B71" s="70">
        <v>260</v>
      </c>
      <c r="C71" s="70">
        <v>3</v>
      </c>
      <c r="D71" s="70">
        <v>3</v>
      </c>
      <c r="E71" s="70">
        <v>2</v>
      </c>
      <c r="F71" s="70">
        <v>310</v>
      </c>
      <c r="H71" s="76">
        <f t="shared" si="12"/>
        <v>5.7692307692307692</v>
      </c>
      <c r="I71" s="76">
        <f t="shared" si="13"/>
        <v>5.7692307692307692</v>
      </c>
      <c r="J71" s="76">
        <f t="shared" si="14"/>
        <v>596.15384615384619</v>
      </c>
      <c r="K71" s="76">
        <f t="shared" si="15"/>
        <v>6.9230769230769234</v>
      </c>
    </row>
    <row r="72" spans="1:11" ht="24" thickBot="1">
      <c r="A72" s="79" t="s">
        <v>2077</v>
      </c>
      <c r="B72" s="70">
        <v>150</v>
      </c>
      <c r="C72" s="70">
        <v>2</v>
      </c>
      <c r="D72" s="70">
        <v>2</v>
      </c>
      <c r="E72" s="70">
        <v>1</v>
      </c>
      <c r="F72" s="70">
        <v>190</v>
      </c>
      <c r="H72" s="76">
        <f t="shared" si="12"/>
        <v>6.666666666666667</v>
      </c>
      <c r="I72" s="76">
        <f t="shared" si="13"/>
        <v>6.666666666666667</v>
      </c>
      <c r="J72" s="76">
        <f t="shared" si="14"/>
        <v>633.33333333333326</v>
      </c>
      <c r="K72" s="76">
        <f t="shared" si="15"/>
        <v>6</v>
      </c>
    </row>
    <row r="73" spans="1:11" ht="24" thickBot="1">
      <c r="A73" s="80" t="s">
        <v>2078</v>
      </c>
      <c r="H73" s="76"/>
      <c r="I73" s="76"/>
      <c r="J73" s="76"/>
      <c r="K73" s="76"/>
    </row>
    <row r="74" spans="1:11">
      <c r="A74" s="79" t="s">
        <v>2079</v>
      </c>
      <c r="B74" s="70">
        <v>1000</v>
      </c>
      <c r="C74" s="70">
        <v>14</v>
      </c>
      <c r="D74" s="70">
        <v>33</v>
      </c>
      <c r="E74" s="70">
        <v>15</v>
      </c>
      <c r="F74" s="70">
        <v>3050</v>
      </c>
      <c r="H74" s="76">
        <f t="shared" si="12"/>
        <v>7</v>
      </c>
      <c r="I74" s="76">
        <f t="shared" si="13"/>
        <v>16.5</v>
      </c>
      <c r="J74" s="76">
        <f t="shared" si="14"/>
        <v>1525</v>
      </c>
      <c r="K74" s="76">
        <f t="shared" si="15"/>
        <v>13.5</v>
      </c>
    </row>
    <row r="75" spans="1:11">
      <c r="A75" s="79" t="s">
        <v>2080</v>
      </c>
      <c r="B75" s="70">
        <v>1085</v>
      </c>
      <c r="C75" s="70">
        <v>14</v>
      </c>
      <c r="D75" s="70">
        <v>43</v>
      </c>
      <c r="E75" s="70">
        <v>15</v>
      </c>
      <c r="F75" s="70">
        <v>3350</v>
      </c>
      <c r="H75" s="76">
        <f t="shared" si="12"/>
        <v>6.4516129032258061</v>
      </c>
      <c r="I75" s="76">
        <f t="shared" si="13"/>
        <v>19.815668202764975</v>
      </c>
      <c r="J75" s="76">
        <f t="shared" si="14"/>
        <v>1543.778801843318</v>
      </c>
      <c r="K75" s="76">
        <f t="shared" si="15"/>
        <v>12.442396313364055</v>
      </c>
    </row>
    <row r="76" spans="1:11">
      <c r="A76" s="79" t="s">
        <v>2081</v>
      </c>
      <c r="B76" s="70">
        <v>1160</v>
      </c>
      <c r="C76" s="70">
        <v>15</v>
      </c>
      <c r="D76" s="70">
        <v>42</v>
      </c>
      <c r="E76" s="70">
        <v>19</v>
      </c>
      <c r="F76" s="70">
        <v>3490</v>
      </c>
      <c r="H76" s="76">
        <f t="shared" si="12"/>
        <v>6.4655172413793105</v>
      </c>
      <c r="I76" s="76">
        <f t="shared" si="13"/>
        <v>18.103448275862071</v>
      </c>
      <c r="J76" s="76">
        <f t="shared" si="14"/>
        <v>1504.3103448275863</v>
      </c>
      <c r="K76" s="76">
        <f t="shared" si="15"/>
        <v>14.741379310344826</v>
      </c>
    </row>
    <row r="77" spans="1:11" ht="24" thickBot="1">
      <c r="A77" s="79" t="s">
        <v>2078</v>
      </c>
      <c r="B77" s="70">
        <v>370</v>
      </c>
      <c r="C77" s="70">
        <v>1</v>
      </c>
      <c r="D77" s="70">
        <v>5</v>
      </c>
      <c r="E77" s="70">
        <v>4</v>
      </c>
      <c r="F77" s="70">
        <v>530</v>
      </c>
      <c r="H77" s="76">
        <f t="shared" si="12"/>
        <v>1.3513513513513513</v>
      </c>
      <c r="I77" s="76">
        <f t="shared" si="13"/>
        <v>6.756756756756757</v>
      </c>
      <c r="J77" s="76">
        <f t="shared" si="14"/>
        <v>716.21621621621625</v>
      </c>
      <c r="K77" s="76">
        <f t="shared" si="15"/>
        <v>9.7297297297297298</v>
      </c>
    </row>
    <row r="78" spans="1:11" ht="24" thickBot="1">
      <c r="A78" s="80" t="s">
        <v>2082</v>
      </c>
      <c r="H78" s="76"/>
      <c r="I78" s="76"/>
      <c r="J78" s="76"/>
      <c r="K78" s="76"/>
    </row>
    <row r="79" spans="1:11">
      <c r="A79" s="79" t="s">
        <v>2083</v>
      </c>
      <c r="B79" s="70">
        <v>520</v>
      </c>
      <c r="C79" s="70">
        <v>0</v>
      </c>
      <c r="D79" s="70">
        <v>16</v>
      </c>
      <c r="E79" s="70">
        <v>9</v>
      </c>
      <c r="F79" s="70">
        <v>320</v>
      </c>
      <c r="H79" s="76">
        <f t="shared" si="12"/>
        <v>0</v>
      </c>
      <c r="I79" s="76">
        <f t="shared" si="13"/>
        <v>15.384615384615385</v>
      </c>
      <c r="J79" s="76">
        <f t="shared" si="14"/>
        <v>307.69230769230774</v>
      </c>
      <c r="K79" s="76">
        <f t="shared" si="15"/>
        <v>15.576923076923077</v>
      </c>
    </row>
    <row r="80" spans="1:11">
      <c r="A80" s="79" t="s">
        <v>2084</v>
      </c>
      <c r="B80" s="70">
        <v>560</v>
      </c>
      <c r="C80" s="70">
        <v>1</v>
      </c>
      <c r="D80" s="70">
        <v>15</v>
      </c>
      <c r="E80" s="70">
        <v>9</v>
      </c>
      <c r="F80" s="70">
        <v>350</v>
      </c>
      <c r="H80" s="76">
        <f t="shared" si="12"/>
        <v>0.89285714285714279</v>
      </c>
      <c r="I80" s="76">
        <f t="shared" si="13"/>
        <v>13.392857142857142</v>
      </c>
      <c r="J80" s="76">
        <f t="shared" si="14"/>
        <v>312.5</v>
      </c>
      <c r="K80" s="76">
        <f t="shared" si="15"/>
        <v>14.464285714285715</v>
      </c>
    </row>
    <row r="81" spans="1:11">
      <c r="A81" s="79" t="s">
        <v>2085</v>
      </c>
      <c r="B81" s="70">
        <v>520</v>
      </c>
      <c r="C81" s="70">
        <v>1</v>
      </c>
      <c r="D81" s="70">
        <v>15</v>
      </c>
      <c r="E81" s="70">
        <v>9</v>
      </c>
      <c r="F81" s="70">
        <v>300</v>
      </c>
      <c r="H81" s="76">
        <f t="shared" si="12"/>
        <v>0.96153846153846156</v>
      </c>
      <c r="I81" s="76">
        <f t="shared" si="13"/>
        <v>14.423076923076923</v>
      </c>
      <c r="J81" s="76">
        <f t="shared" si="14"/>
        <v>288.46153846153845</v>
      </c>
      <c r="K81" s="76">
        <f t="shared" si="15"/>
        <v>15.576923076923077</v>
      </c>
    </row>
    <row r="82" spans="1:11">
      <c r="A82" s="79" t="s">
        <v>2086</v>
      </c>
      <c r="B82" s="70">
        <v>180</v>
      </c>
      <c r="C82" s="70">
        <v>0</v>
      </c>
      <c r="D82" s="70">
        <v>2</v>
      </c>
      <c r="E82" s="70">
        <v>2</v>
      </c>
      <c r="F82" s="70">
        <v>0</v>
      </c>
      <c r="H82" s="76">
        <f t="shared" si="12"/>
        <v>0</v>
      </c>
      <c r="I82" s="76">
        <f t="shared" si="13"/>
        <v>5.5555555555555554</v>
      </c>
      <c r="J82" s="76">
        <f t="shared" si="14"/>
        <v>0</v>
      </c>
      <c r="K82" s="76">
        <f t="shared" si="15"/>
        <v>10</v>
      </c>
    </row>
    <row r="83" spans="1:11">
      <c r="A83" s="79" t="s">
        <v>2087</v>
      </c>
      <c r="B83" s="70">
        <v>470</v>
      </c>
      <c r="C83" s="70">
        <v>0</v>
      </c>
      <c r="D83" s="70">
        <v>6</v>
      </c>
      <c r="E83" s="70">
        <v>10</v>
      </c>
      <c r="F83" s="70">
        <v>300</v>
      </c>
      <c r="H83" s="76">
        <f t="shared" si="12"/>
        <v>0</v>
      </c>
      <c r="I83" s="76">
        <f t="shared" si="13"/>
        <v>6.3829787234042552</v>
      </c>
      <c r="J83" s="76">
        <f t="shared" si="14"/>
        <v>319.14893617021278</v>
      </c>
      <c r="K83" s="76">
        <f t="shared" si="15"/>
        <v>19.148936170212767</v>
      </c>
    </row>
    <row r="84" spans="1:11">
      <c r="A84" s="79" t="s">
        <v>2088</v>
      </c>
      <c r="B84" s="70">
        <v>940</v>
      </c>
      <c r="C84" s="70">
        <v>0</v>
      </c>
      <c r="D84" s="70">
        <v>12</v>
      </c>
      <c r="E84" s="70">
        <v>21</v>
      </c>
      <c r="F84" s="70">
        <v>600</v>
      </c>
      <c r="H84" s="76">
        <f t="shared" si="12"/>
        <v>0</v>
      </c>
      <c r="I84" s="76">
        <f t="shared" si="13"/>
        <v>6.3829787234042552</v>
      </c>
      <c r="J84" s="76">
        <f t="shared" si="14"/>
        <v>319.14893617021278</v>
      </c>
      <c r="K84" s="76">
        <f t="shared" si="15"/>
        <v>20.106382978723406</v>
      </c>
    </row>
    <row r="85" spans="1:11" ht="24" thickBot="1">
      <c r="A85" s="79" t="s">
        <v>2089</v>
      </c>
      <c r="B85" s="70">
        <v>200</v>
      </c>
      <c r="C85" s="70">
        <v>1</v>
      </c>
      <c r="D85" s="70">
        <v>2</v>
      </c>
      <c r="E85" s="70">
        <v>4</v>
      </c>
      <c r="F85" s="70">
        <v>85</v>
      </c>
      <c r="H85" s="76">
        <f t="shared" si="12"/>
        <v>2.5</v>
      </c>
      <c r="I85" s="76">
        <f t="shared" si="13"/>
        <v>5</v>
      </c>
      <c r="J85" s="76">
        <f t="shared" si="14"/>
        <v>212.5</v>
      </c>
      <c r="K85" s="76">
        <f t="shared" si="15"/>
        <v>18</v>
      </c>
    </row>
    <row r="86" spans="1:11" ht="24" thickBot="1">
      <c r="A86" s="80" t="s">
        <v>3441</v>
      </c>
      <c r="H86" s="76"/>
      <c r="I86" s="76"/>
      <c r="J86" s="76"/>
      <c r="K86" s="76"/>
    </row>
    <row r="87" spans="1:11">
      <c r="A87" s="79" t="s">
        <v>1975</v>
      </c>
      <c r="B87" s="70">
        <v>40</v>
      </c>
      <c r="C87" s="70">
        <v>1</v>
      </c>
      <c r="D87" s="70">
        <v>0</v>
      </c>
      <c r="E87" s="70">
        <v>0</v>
      </c>
      <c r="F87" s="70">
        <v>20</v>
      </c>
      <c r="H87" s="76">
        <f t="shared" si="12"/>
        <v>12.5</v>
      </c>
      <c r="I87" s="76">
        <f t="shared" si="13"/>
        <v>0</v>
      </c>
      <c r="J87" s="76">
        <f t="shared" si="14"/>
        <v>250</v>
      </c>
      <c r="K87" s="76">
        <f t="shared" si="15"/>
        <v>0</v>
      </c>
    </row>
    <row r="88" spans="1:11">
      <c r="A88" s="79" t="s">
        <v>2090</v>
      </c>
      <c r="B88" s="70">
        <v>540</v>
      </c>
      <c r="C88" s="70">
        <v>0</v>
      </c>
      <c r="D88" s="70">
        <v>0</v>
      </c>
      <c r="E88" s="70">
        <v>0</v>
      </c>
      <c r="F88" s="70">
        <v>35</v>
      </c>
      <c r="H88" s="76">
        <f t="shared" si="12"/>
        <v>0</v>
      </c>
      <c r="I88" s="76">
        <f t="shared" si="13"/>
        <v>0</v>
      </c>
      <c r="J88" s="76">
        <f t="shared" si="14"/>
        <v>32.407407407407405</v>
      </c>
      <c r="K88" s="76">
        <f t="shared" si="15"/>
        <v>0</v>
      </c>
    </row>
    <row r="89" spans="1:11">
      <c r="A89" s="79" t="s">
        <v>2091</v>
      </c>
      <c r="B89" s="70">
        <v>5</v>
      </c>
      <c r="C89" s="70">
        <v>0</v>
      </c>
      <c r="D89" s="70">
        <v>0</v>
      </c>
      <c r="E89" s="70">
        <v>0</v>
      </c>
      <c r="F89" s="70">
        <v>50</v>
      </c>
      <c r="H89" s="76">
        <f t="shared" si="12"/>
        <v>0</v>
      </c>
      <c r="I89" s="76">
        <f t="shared" si="13"/>
        <v>0</v>
      </c>
      <c r="J89" s="76">
        <f t="shared" si="14"/>
        <v>5000</v>
      </c>
      <c r="K89" s="76">
        <f t="shared" si="15"/>
        <v>0</v>
      </c>
    </row>
    <row r="90" spans="1:11">
      <c r="A90" s="79" t="s">
        <v>2092</v>
      </c>
      <c r="B90" s="70">
        <v>530</v>
      </c>
      <c r="C90" s="70">
        <v>0</v>
      </c>
      <c r="D90" s="70">
        <v>0</v>
      </c>
      <c r="E90" s="70">
        <v>0</v>
      </c>
      <c r="F90" s="70">
        <v>115</v>
      </c>
      <c r="H90" s="76">
        <f t="shared" si="12"/>
        <v>0</v>
      </c>
      <c r="I90" s="76">
        <f t="shared" si="13"/>
        <v>0</v>
      </c>
      <c r="J90" s="76">
        <f t="shared" si="14"/>
        <v>108.49056603773585</v>
      </c>
      <c r="K90" s="76">
        <f t="shared" si="15"/>
        <v>0</v>
      </c>
    </row>
    <row r="91" spans="1:11">
      <c r="A91" s="79" t="s">
        <v>2093</v>
      </c>
      <c r="B91" s="70">
        <v>610</v>
      </c>
      <c r="C91" s="70">
        <v>0</v>
      </c>
      <c r="D91" s="70">
        <v>0</v>
      </c>
      <c r="E91" s="70">
        <v>0</v>
      </c>
      <c r="F91" s="70">
        <v>130</v>
      </c>
      <c r="H91" s="76">
        <f t="shared" si="12"/>
        <v>0</v>
      </c>
      <c r="I91" s="76">
        <f t="shared" si="13"/>
        <v>0</v>
      </c>
      <c r="J91" s="76">
        <f t="shared" si="14"/>
        <v>106.55737704918032</v>
      </c>
      <c r="K91" s="76">
        <f t="shared" si="15"/>
        <v>0</v>
      </c>
    </row>
    <row r="92" spans="1:11">
      <c r="A92" s="79" t="s">
        <v>2094</v>
      </c>
      <c r="B92" s="70">
        <v>28</v>
      </c>
      <c r="C92" s="70">
        <v>0</v>
      </c>
      <c r="D92" s="70">
        <v>0</v>
      </c>
      <c r="E92" s="70">
        <v>0</v>
      </c>
      <c r="F92" s="70">
        <v>28</v>
      </c>
      <c r="H92" s="76">
        <f t="shared" si="12"/>
        <v>0</v>
      </c>
      <c r="I92" s="76">
        <f t="shared" si="13"/>
        <v>0</v>
      </c>
      <c r="J92" s="76">
        <f t="shared" si="14"/>
        <v>500</v>
      </c>
      <c r="K92" s="76">
        <f t="shared" si="15"/>
        <v>0</v>
      </c>
    </row>
    <row r="93" spans="1:11">
      <c r="A93" s="79" t="s">
        <v>2095</v>
      </c>
      <c r="B93" s="70">
        <v>530</v>
      </c>
      <c r="C93" s="70">
        <v>0</v>
      </c>
      <c r="D93" s="70">
        <v>0</v>
      </c>
      <c r="E93" s="70">
        <v>0</v>
      </c>
      <c r="F93" s="70">
        <v>75</v>
      </c>
      <c r="H93" s="76">
        <f t="shared" si="12"/>
        <v>0</v>
      </c>
      <c r="I93" s="76">
        <f t="shared" si="13"/>
        <v>0</v>
      </c>
      <c r="J93" s="76">
        <f t="shared" si="14"/>
        <v>70.754716981132077</v>
      </c>
      <c r="K93" s="76">
        <f t="shared" si="15"/>
        <v>0</v>
      </c>
    </row>
    <row r="94" spans="1:11">
      <c r="A94" s="79" t="s">
        <v>2096</v>
      </c>
      <c r="B94" s="70">
        <v>0</v>
      </c>
      <c r="C94" s="70">
        <v>0</v>
      </c>
      <c r="D94" s="70">
        <v>0</v>
      </c>
      <c r="E94" s="70">
        <v>0</v>
      </c>
      <c r="F94" s="70">
        <v>0</v>
      </c>
      <c r="H94" s="76" t="e">
        <f t="shared" si="12"/>
        <v>#DIV/0!</v>
      </c>
      <c r="I94" s="76" t="e">
        <f t="shared" si="13"/>
        <v>#DIV/0!</v>
      </c>
      <c r="J94" s="76" t="e">
        <f t="shared" si="14"/>
        <v>#DIV/0!</v>
      </c>
      <c r="K94" s="76" t="e">
        <f t="shared" si="15"/>
        <v>#DIV/0!</v>
      </c>
    </row>
    <row r="95" spans="1:11">
      <c r="A95" s="79" t="s">
        <v>2097</v>
      </c>
      <c r="B95" s="70">
        <v>0</v>
      </c>
      <c r="C95" s="70">
        <v>0</v>
      </c>
      <c r="D95" s="70">
        <v>0</v>
      </c>
      <c r="E95" s="70">
        <v>0</v>
      </c>
      <c r="F95" s="70">
        <v>0</v>
      </c>
      <c r="H95" s="76" t="e">
        <f t="shared" si="12"/>
        <v>#DIV/0!</v>
      </c>
      <c r="I95" s="76" t="e">
        <f t="shared" si="13"/>
        <v>#DIV/0!</v>
      </c>
      <c r="J95" s="76" t="e">
        <f t="shared" si="14"/>
        <v>#DIV/0!</v>
      </c>
      <c r="K95" s="76" t="e">
        <f t="shared" si="15"/>
        <v>#DIV/0!</v>
      </c>
    </row>
    <row r="96" spans="1:11">
      <c r="A96" s="79" t="s">
        <v>2098</v>
      </c>
      <c r="B96" s="70">
        <v>400</v>
      </c>
      <c r="C96" s="70">
        <v>0</v>
      </c>
      <c r="D96" s="70">
        <v>0</v>
      </c>
      <c r="E96" s="70">
        <v>0</v>
      </c>
      <c r="F96" s="70">
        <v>25</v>
      </c>
      <c r="H96" s="76">
        <f t="shared" si="12"/>
        <v>0</v>
      </c>
      <c r="I96" s="76">
        <f t="shared" si="13"/>
        <v>0</v>
      </c>
      <c r="J96" s="76">
        <f t="shared" si="14"/>
        <v>31.25</v>
      </c>
      <c r="K96" s="76">
        <f t="shared" si="15"/>
        <v>0</v>
      </c>
    </row>
    <row r="97" spans="1:11">
      <c r="A97" s="79" t="s">
        <v>2099</v>
      </c>
      <c r="B97" s="70">
        <v>0</v>
      </c>
      <c r="C97" s="70">
        <v>0</v>
      </c>
      <c r="D97" s="70">
        <v>0</v>
      </c>
      <c r="E97" s="70">
        <v>0</v>
      </c>
      <c r="F97" s="70">
        <v>35</v>
      </c>
      <c r="H97" s="76" t="e">
        <f t="shared" si="12"/>
        <v>#DIV/0!</v>
      </c>
      <c r="I97" s="76" t="e">
        <f t="shared" si="13"/>
        <v>#DIV/0!</v>
      </c>
      <c r="J97" s="76" t="e">
        <f t="shared" si="14"/>
        <v>#DIV/0!</v>
      </c>
      <c r="K97" s="76" t="e">
        <f t="shared" si="15"/>
        <v>#DIV/0!</v>
      </c>
    </row>
    <row r="98" spans="1:11">
      <c r="A98" s="79" t="s">
        <v>2100</v>
      </c>
      <c r="B98" s="70">
        <v>388</v>
      </c>
      <c r="C98" s="70">
        <v>0</v>
      </c>
      <c r="D98" s="70">
        <v>0</v>
      </c>
      <c r="E98" s="70">
        <v>0</v>
      </c>
      <c r="F98" s="70">
        <v>88</v>
      </c>
      <c r="H98" s="76">
        <f t="shared" si="12"/>
        <v>0</v>
      </c>
      <c r="I98" s="76">
        <f t="shared" si="13"/>
        <v>0</v>
      </c>
      <c r="J98" s="76">
        <f t="shared" si="14"/>
        <v>113.4020618556701</v>
      </c>
      <c r="K98" s="76">
        <f t="shared" si="15"/>
        <v>0</v>
      </c>
    </row>
    <row r="99" spans="1:11">
      <c r="A99" s="79" t="s">
        <v>2101</v>
      </c>
      <c r="B99" s="70">
        <v>440</v>
      </c>
      <c r="C99" s="70">
        <v>0</v>
      </c>
      <c r="D99" s="70">
        <v>0</v>
      </c>
      <c r="E99" s="70">
        <v>0</v>
      </c>
      <c r="F99" s="70">
        <v>95</v>
      </c>
      <c r="H99" s="76">
        <f t="shared" si="12"/>
        <v>0</v>
      </c>
      <c r="I99" s="76">
        <f t="shared" si="13"/>
        <v>0</v>
      </c>
      <c r="J99" s="76">
        <f t="shared" si="14"/>
        <v>107.95454545454545</v>
      </c>
      <c r="K99" s="76">
        <f t="shared" si="15"/>
        <v>0</v>
      </c>
    </row>
    <row r="100" spans="1:11">
      <c r="A100" s="79" t="s">
        <v>2102</v>
      </c>
      <c r="B100" s="70">
        <v>390</v>
      </c>
      <c r="C100" s="70">
        <v>0</v>
      </c>
      <c r="D100" s="70">
        <v>0</v>
      </c>
      <c r="E100" s="70">
        <v>0</v>
      </c>
      <c r="F100" s="70">
        <v>55</v>
      </c>
      <c r="H100" s="76">
        <f t="shared" si="12"/>
        <v>0</v>
      </c>
      <c r="I100" s="76">
        <f t="shared" si="13"/>
        <v>0</v>
      </c>
      <c r="J100" s="76">
        <f t="shared" si="14"/>
        <v>70.512820512820511</v>
      </c>
      <c r="K100" s="76">
        <f t="shared" si="15"/>
        <v>0</v>
      </c>
    </row>
    <row r="101" spans="1:11">
      <c r="A101" s="79" t="s">
        <v>2103</v>
      </c>
      <c r="B101" s="70">
        <v>25</v>
      </c>
      <c r="C101" s="70">
        <v>0</v>
      </c>
      <c r="D101" s="70">
        <v>0</v>
      </c>
      <c r="E101" s="70">
        <v>0</v>
      </c>
      <c r="F101" s="70">
        <v>25</v>
      </c>
      <c r="H101" s="76">
        <f t="shared" ref="H101:H122" si="16">C101/B101*500</f>
        <v>0</v>
      </c>
      <c r="I101" s="76">
        <f t="shared" ref="I101:I122" si="17">D101/B101*500</f>
        <v>0</v>
      </c>
      <c r="J101" s="76">
        <f t="shared" ref="J101:J122" si="18">F101/B101*500</f>
        <v>500</v>
      </c>
      <c r="K101" s="76">
        <f t="shared" ref="K101:K122" si="19">(E101*9)/B101*100</f>
        <v>0</v>
      </c>
    </row>
    <row r="102" spans="1:11">
      <c r="A102" s="79" t="s">
        <v>2104</v>
      </c>
      <c r="B102" s="70">
        <v>0</v>
      </c>
      <c r="C102" s="70">
        <v>0</v>
      </c>
      <c r="D102" s="70">
        <v>0</v>
      </c>
      <c r="E102" s="70">
        <v>0</v>
      </c>
      <c r="F102" s="70">
        <v>0</v>
      </c>
      <c r="H102" s="76" t="e">
        <f t="shared" si="16"/>
        <v>#DIV/0!</v>
      </c>
      <c r="I102" s="76" t="e">
        <f t="shared" si="17"/>
        <v>#DIV/0!</v>
      </c>
      <c r="J102" s="76" t="e">
        <f t="shared" si="18"/>
        <v>#DIV/0!</v>
      </c>
      <c r="K102" s="76" t="e">
        <f t="shared" si="19"/>
        <v>#DIV/0!</v>
      </c>
    </row>
    <row r="103" spans="1:11">
      <c r="A103" s="79" t="s">
        <v>2105</v>
      </c>
      <c r="B103" s="70">
        <v>0</v>
      </c>
      <c r="C103" s="70">
        <v>0</v>
      </c>
      <c r="D103" s="70">
        <v>0</v>
      </c>
      <c r="E103" s="70">
        <v>0</v>
      </c>
      <c r="F103" s="70">
        <v>0</v>
      </c>
      <c r="H103" s="76" t="e">
        <f t="shared" si="16"/>
        <v>#DIV/0!</v>
      </c>
      <c r="I103" s="76" t="e">
        <f t="shared" si="17"/>
        <v>#DIV/0!</v>
      </c>
      <c r="J103" s="76" t="e">
        <f t="shared" si="18"/>
        <v>#DIV/0!</v>
      </c>
      <c r="K103" s="76" t="e">
        <f t="shared" si="19"/>
        <v>#DIV/0!</v>
      </c>
    </row>
    <row r="104" spans="1:11">
      <c r="A104" s="79" t="s">
        <v>2106</v>
      </c>
      <c r="B104" s="70">
        <v>250</v>
      </c>
      <c r="C104" s="70">
        <v>0</v>
      </c>
      <c r="D104" s="70">
        <v>0</v>
      </c>
      <c r="E104" s="70">
        <v>0</v>
      </c>
      <c r="F104" s="70">
        <v>15</v>
      </c>
      <c r="H104" s="76">
        <f t="shared" si="16"/>
        <v>0</v>
      </c>
      <c r="I104" s="76">
        <f t="shared" si="17"/>
        <v>0</v>
      </c>
      <c r="J104" s="76">
        <f t="shared" si="18"/>
        <v>30</v>
      </c>
      <c r="K104" s="76">
        <f t="shared" si="19"/>
        <v>0</v>
      </c>
    </row>
    <row r="105" spans="1:11">
      <c r="A105" s="79" t="s">
        <v>2107</v>
      </c>
      <c r="B105" s="70">
        <v>0</v>
      </c>
      <c r="C105" s="70">
        <v>0</v>
      </c>
      <c r="D105" s="70">
        <v>0</v>
      </c>
      <c r="E105" s="70">
        <v>0</v>
      </c>
      <c r="F105" s="70">
        <v>20</v>
      </c>
      <c r="H105" s="76" t="e">
        <f t="shared" si="16"/>
        <v>#DIV/0!</v>
      </c>
      <c r="I105" s="76" t="e">
        <f t="shared" si="17"/>
        <v>#DIV/0!</v>
      </c>
      <c r="J105" s="76" t="e">
        <f t="shared" si="18"/>
        <v>#DIV/0!</v>
      </c>
      <c r="K105" s="76" t="e">
        <f t="shared" si="19"/>
        <v>#DIV/0!</v>
      </c>
    </row>
    <row r="106" spans="1:11">
      <c r="A106" s="79" t="s">
        <v>2108</v>
      </c>
      <c r="B106" s="70">
        <v>240</v>
      </c>
      <c r="C106" s="70">
        <v>0</v>
      </c>
      <c r="D106" s="70">
        <v>0</v>
      </c>
      <c r="E106" s="70">
        <v>0</v>
      </c>
      <c r="F106" s="70">
        <v>50</v>
      </c>
      <c r="H106" s="76">
        <f t="shared" si="16"/>
        <v>0</v>
      </c>
      <c r="I106" s="76">
        <f t="shared" si="17"/>
        <v>0</v>
      </c>
      <c r="J106" s="76">
        <f t="shared" si="18"/>
        <v>104.16666666666667</v>
      </c>
      <c r="K106" s="76">
        <f t="shared" si="19"/>
        <v>0</v>
      </c>
    </row>
    <row r="107" spans="1:11">
      <c r="A107" s="79" t="s">
        <v>2109</v>
      </c>
      <c r="B107" s="70">
        <v>280</v>
      </c>
      <c r="C107" s="70">
        <v>0</v>
      </c>
      <c r="D107" s="70">
        <v>0</v>
      </c>
      <c r="E107" s="70">
        <v>0</v>
      </c>
      <c r="F107" s="70">
        <v>60</v>
      </c>
      <c r="H107" s="76">
        <f t="shared" si="16"/>
        <v>0</v>
      </c>
      <c r="I107" s="76">
        <f t="shared" si="17"/>
        <v>0</v>
      </c>
      <c r="J107" s="76">
        <f t="shared" si="18"/>
        <v>107.14285714285714</v>
      </c>
      <c r="K107" s="76">
        <f t="shared" si="19"/>
        <v>0</v>
      </c>
    </row>
    <row r="108" spans="1:11">
      <c r="A108" s="79" t="s">
        <v>2110</v>
      </c>
      <c r="B108" s="70">
        <v>240</v>
      </c>
      <c r="C108" s="70">
        <v>0</v>
      </c>
      <c r="D108" s="70">
        <v>0</v>
      </c>
      <c r="E108" s="70">
        <v>0</v>
      </c>
      <c r="F108" s="70">
        <v>35</v>
      </c>
      <c r="H108" s="76">
        <f t="shared" si="16"/>
        <v>0</v>
      </c>
      <c r="I108" s="76">
        <f t="shared" si="17"/>
        <v>0</v>
      </c>
      <c r="J108" s="76">
        <f t="shared" si="18"/>
        <v>72.916666666666671</v>
      </c>
      <c r="K108" s="76">
        <f t="shared" si="19"/>
        <v>0</v>
      </c>
    </row>
    <row r="109" spans="1:11">
      <c r="A109" s="79" t="s">
        <v>1962</v>
      </c>
      <c r="B109" s="70">
        <v>10</v>
      </c>
      <c r="C109" s="70">
        <v>0</v>
      </c>
      <c r="D109" s="70">
        <v>0</v>
      </c>
      <c r="E109" s="70">
        <v>0</v>
      </c>
      <c r="F109" s="70">
        <v>10</v>
      </c>
      <c r="H109" s="76">
        <f t="shared" si="16"/>
        <v>0</v>
      </c>
      <c r="I109" s="76">
        <f t="shared" si="17"/>
        <v>0</v>
      </c>
      <c r="J109" s="76">
        <f t="shared" si="18"/>
        <v>500</v>
      </c>
      <c r="K109" s="76">
        <f t="shared" si="19"/>
        <v>0</v>
      </c>
    </row>
    <row r="110" spans="1:11">
      <c r="A110" s="79" t="s">
        <v>1963</v>
      </c>
      <c r="B110" s="70">
        <v>0</v>
      </c>
      <c r="C110" s="70">
        <v>0</v>
      </c>
      <c r="D110" s="70">
        <v>0</v>
      </c>
      <c r="E110" s="70">
        <v>0</v>
      </c>
      <c r="F110" s="70">
        <v>0</v>
      </c>
      <c r="H110" s="76" t="e">
        <f t="shared" si="16"/>
        <v>#DIV/0!</v>
      </c>
      <c r="I110" s="76" t="e">
        <f t="shared" si="17"/>
        <v>#DIV/0!</v>
      </c>
      <c r="J110" s="76" t="e">
        <f t="shared" si="18"/>
        <v>#DIV/0!</v>
      </c>
      <c r="K110" s="76" t="e">
        <f t="shared" si="19"/>
        <v>#DIV/0!</v>
      </c>
    </row>
    <row r="111" spans="1:11">
      <c r="A111" s="79" t="s">
        <v>1964</v>
      </c>
      <c r="B111" s="70">
        <v>0</v>
      </c>
      <c r="C111" s="70">
        <v>0</v>
      </c>
      <c r="D111" s="70">
        <v>0</v>
      </c>
      <c r="E111" s="70">
        <v>0</v>
      </c>
      <c r="F111" s="70">
        <v>0</v>
      </c>
      <c r="H111" s="76" t="e">
        <f t="shared" si="16"/>
        <v>#DIV/0!</v>
      </c>
      <c r="I111" s="76" t="e">
        <f t="shared" si="17"/>
        <v>#DIV/0!</v>
      </c>
      <c r="J111" s="76" t="e">
        <f t="shared" si="18"/>
        <v>#DIV/0!</v>
      </c>
      <c r="K111" s="76" t="e">
        <f t="shared" si="19"/>
        <v>#DIV/0!</v>
      </c>
    </row>
    <row r="112" spans="1:11">
      <c r="A112" s="79" t="s">
        <v>1965</v>
      </c>
      <c r="B112" s="70">
        <v>200</v>
      </c>
      <c r="C112" s="70">
        <v>0</v>
      </c>
      <c r="D112" s="70">
        <v>0</v>
      </c>
      <c r="E112" s="70">
        <v>0</v>
      </c>
      <c r="F112" s="70">
        <v>10</v>
      </c>
      <c r="H112" s="76">
        <f t="shared" si="16"/>
        <v>0</v>
      </c>
      <c r="I112" s="76">
        <f t="shared" si="17"/>
        <v>0</v>
      </c>
      <c r="J112" s="76">
        <f t="shared" si="18"/>
        <v>25</v>
      </c>
      <c r="K112" s="76">
        <f t="shared" si="19"/>
        <v>0</v>
      </c>
    </row>
    <row r="113" spans="1:11">
      <c r="A113" s="79" t="s">
        <v>1966</v>
      </c>
      <c r="B113" s="70">
        <v>0</v>
      </c>
      <c r="C113" s="70">
        <v>0</v>
      </c>
      <c r="D113" s="70">
        <v>0</v>
      </c>
      <c r="E113" s="70">
        <v>0</v>
      </c>
      <c r="F113" s="70">
        <v>20</v>
      </c>
      <c r="H113" s="76" t="e">
        <f t="shared" si="16"/>
        <v>#DIV/0!</v>
      </c>
      <c r="I113" s="76" t="e">
        <f t="shared" si="17"/>
        <v>#DIV/0!</v>
      </c>
      <c r="J113" s="76" t="e">
        <f t="shared" si="18"/>
        <v>#DIV/0!</v>
      </c>
      <c r="K113" s="76" t="e">
        <f t="shared" si="19"/>
        <v>#DIV/0!</v>
      </c>
    </row>
    <row r="114" spans="1:11">
      <c r="A114" s="79" t="s">
        <v>1967</v>
      </c>
      <c r="B114" s="70">
        <v>190</v>
      </c>
      <c r="C114" s="70">
        <v>0</v>
      </c>
      <c r="D114" s="70">
        <v>0</v>
      </c>
      <c r="E114" s="70">
        <v>0</v>
      </c>
      <c r="F114" s="70">
        <v>40</v>
      </c>
      <c r="H114" s="76">
        <f t="shared" si="16"/>
        <v>0</v>
      </c>
      <c r="I114" s="76">
        <f t="shared" si="17"/>
        <v>0</v>
      </c>
      <c r="J114" s="76">
        <f t="shared" si="18"/>
        <v>105.26315789473684</v>
      </c>
      <c r="K114" s="76">
        <f t="shared" si="19"/>
        <v>0</v>
      </c>
    </row>
    <row r="115" spans="1:11">
      <c r="A115" s="79" t="s">
        <v>1968</v>
      </c>
      <c r="B115" s="70">
        <v>220</v>
      </c>
      <c r="C115" s="70">
        <v>0</v>
      </c>
      <c r="D115" s="70">
        <v>0</v>
      </c>
      <c r="E115" s="70">
        <v>0</v>
      </c>
      <c r="F115" s="70">
        <v>50</v>
      </c>
      <c r="H115" s="76">
        <f t="shared" si="16"/>
        <v>0</v>
      </c>
      <c r="I115" s="76">
        <f t="shared" si="17"/>
        <v>0</v>
      </c>
      <c r="J115" s="76">
        <f t="shared" si="18"/>
        <v>113.63636363636363</v>
      </c>
      <c r="K115" s="76">
        <f t="shared" si="19"/>
        <v>0</v>
      </c>
    </row>
    <row r="116" spans="1:11">
      <c r="A116" s="79" t="s">
        <v>1969</v>
      </c>
      <c r="B116" s="70">
        <v>190</v>
      </c>
      <c r="C116" s="70">
        <v>0</v>
      </c>
      <c r="D116" s="70">
        <v>0</v>
      </c>
      <c r="E116" s="70">
        <v>0</v>
      </c>
      <c r="F116" s="70">
        <v>30</v>
      </c>
      <c r="H116" s="76">
        <f t="shared" si="16"/>
        <v>0</v>
      </c>
      <c r="I116" s="76">
        <f t="shared" si="17"/>
        <v>0</v>
      </c>
      <c r="J116" s="76">
        <f t="shared" si="18"/>
        <v>78.94736842105263</v>
      </c>
      <c r="K116" s="76">
        <f t="shared" si="19"/>
        <v>0</v>
      </c>
    </row>
    <row r="117" spans="1:11">
      <c r="A117" s="79" t="s">
        <v>1970</v>
      </c>
      <c r="B117" s="70">
        <v>10</v>
      </c>
      <c r="C117" s="70">
        <v>0</v>
      </c>
      <c r="D117" s="70">
        <v>0</v>
      </c>
      <c r="E117" s="70">
        <v>0</v>
      </c>
      <c r="F117" s="70">
        <v>10</v>
      </c>
      <c r="H117" s="76">
        <f t="shared" si="16"/>
        <v>0</v>
      </c>
      <c r="I117" s="76">
        <f t="shared" si="17"/>
        <v>0</v>
      </c>
      <c r="J117" s="76">
        <f t="shared" si="18"/>
        <v>500</v>
      </c>
      <c r="K117" s="76">
        <f t="shared" si="19"/>
        <v>0</v>
      </c>
    </row>
    <row r="118" spans="1:11">
      <c r="A118" s="79" t="s">
        <v>1971</v>
      </c>
      <c r="B118" s="70">
        <v>0</v>
      </c>
      <c r="C118" s="70">
        <v>0</v>
      </c>
      <c r="D118" s="70">
        <v>0</v>
      </c>
      <c r="E118" s="70">
        <v>0</v>
      </c>
      <c r="F118" s="70">
        <v>0</v>
      </c>
      <c r="H118" s="76" t="e">
        <f t="shared" si="16"/>
        <v>#DIV/0!</v>
      </c>
      <c r="I118" s="76" t="e">
        <f t="shared" si="17"/>
        <v>#DIV/0!</v>
      </c>
      <c r="J118" s="76" t="e">
        <f t="shared" si="18"/>
        <v>#DIV/0!</v>
      </c>
      <c r="K118" s="76" t="e">
        <f t="shared" si="19"/>
        <v>#DIV/0!</v>
      </c>
    </row>
    <row r="119" spans="1:11">
      <c r="A119" s="79" t="s">
        <v>1972</v>
      </c>
      <c r="B119" s="70">
        <v>0</v>
      </c>
      <c r="C119" s="70">
        <v>0</v>
      </c>
      <c r="D119" s="70">
        <v>0</v>
      </c>
      <c r="E119" s="70">
        <v>0</v>
      </c>
      <c r="F119" s="70">
        <v>0</v>
      </c>
      <c r="H119" s="76" t="e">
        <f t="shared" si="16"/>
        <v>#DIV/0!</v>
      </c>
      <c r="I119" s="76" t="e">
        <f t="shared" si="17"/>
        <v>#DIV/0!</v>
      </c>
      <c r="J119" s="76" t="e">
        <f t="shared" si="18"/>
        <v>#DIV/0!</v>
      </c>
      <c r="K119" s="76" t="e">
        <f t="shared" si="19"/>
        <v>#DIV/0!</v>
      </c>
    </row>
    <row r="120" spans="1:11">
      <c r="A120" s="79" t="s">
        <v>1973</v>
      </c>
      <c r="B120" s="70">
        <v>0</v>
      </c>
      <c r="C120" s="70">
        <v>0</v>
      </c>
      <c r="D120" s="70">
        <v>0</v>
      </c>
      <c r="E120" s="70">
        <v>0</v>
      </c>
      <c r="F120" s="70">
        <v>15</v>
      </c>
      <c r="H120" s="76" t="e">
        <f t="shared" si="16"/>
        <v>#DIV/0!</v>
      </c>
      <c r="I120" s="76" t="e">
        <f t="shared" si="17"/>
        <v>#DIV/0!</v>
      </c>
      <c r="J120" s="76" t="e">
        <f t="shared" si="18"/>
        <v>#DIV/0!</v>
      </c>
      <c r="K120" s="76" t="e">
        <f t="shared" si="19"/>
        <v>#DIV/0!</v>
      </c>
    </row>
    <row r="121" spans="1:11">
      <c r="A121" s="79" t="s">
        <v>1974</v>
      </c>
      <c r="B121" s="70">
        <v>130</v>
      </c>
      <c r="C121" s="70">
        <v>0</v>
      </c>
      <c r="D121" s="70">
        <v>10</v>
      </c>
      <c r="E121" s="70">
        <v>3</v>
      </c>
      <c r="F121" s="70">
        <v>130</v>
      </c>
      <c r="H121" s="76">
        <f t="shared" si="16"/>
        <v>0</v>
      </c>
      <c r="I121" s="76">
        <f t="shared" si="17"/>
        <v>38.461538461538467</v>
      </c>
      <c r="J121" s="76">
        <f t="shared" si="18"/>
        <v>500</v>
      </c>
      <c r="K121" s="76">
        <f t="shared" si="19"/>
        <v>20.76923076923077</v>
      </c>
    </row>
    <row r="122" spans="1:11">
      <c r="A122" s="79" t="s">
        <v>2905</v>
      </c>
      <c r="B122" s="70">
        <v>283</v>
      </c>
      <c r="C122" s="70">
        <v>0</v>
      </c>
      <c r="D122" s="70">
        <v>1</v>
      </c>
      <c r="E122" s="70">
        <v>0</v>
      </c>
      <c r="F122" s="70">
        <v>0</v>
      </c>
      <c r="H122" s="76">
        <f t="shared" si="16"/>
        <v>0</v>
      </c>
      <c r="I122" s="76">
        <f t="shared" si="17"/>
        <v>1.7667844522968197</v>
      </c>
      <c r="J122" s="76">
        <f t="shared" si="18"/>
        <v>0</v>
      </c>
      <c r="K122" s="76">
        <f t="shared" si="19"/>
        <v>0</v>
      </c>
    </row>
  </sheetData>
  <phoneticPr fontId="3" type="noConversion"/>
  <pageMargins left="0.7" right="0.7" top="0.75" bottom="0.75" header="0.3" footer="0.3"/>
  <pageSetup scale="154" orientation="portrait" horizontalDpi="4294967292" verticalDpi="4294967292"/>
  <extLst>
    <ext xmlns:mx="http://schemas.microsoft.com/office/mac/excel/2008/main" uri="{64002731-A6B0-56B0-2670-7721B7C09600}">
      <mx:PLV Mode="0" OnePage="0" WScale="154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O110"/>
  <sheetViews>
    <sheetView zoomScale="80" zoomScaleNormal="80" zoomScalePageLayoutView="80" workbookViewId="0">
      <selection activeCell="B2" sqref="B2"/>
    </sheetView>
  </sheetViews>
  <sheetFormatPr baseColWidth="10" defaultColWidth="8.83203125" defaultRowHeight="14" x14ac:dyDescent="0"/>
  <cols>
    <col min="1" max="1" width="46.1640625" bestFit="1" customWidth="1"/>
    <col min="2" max="2" width="15.6640625" customWidth="1"/>
    <col min="3" max="4" width="15.33203125" customWidth="1"/>
    <col min="5" max="5" width="15.5" customWidth="1"/>
    <col min="6" max="6" width="17.6640625" customWidth="1"/>
    <col min="8" max="8" width="11.83203125" customWidth="1"/>
    <col min="9" max="9" width="12.5" customWidth="1"/>
    <col min="10" max="10" width="11.5" customWidth="1"/>
  </cols>
  <sheetData>
    <row r="1" spans="1:15">
      <c r="A1" t="s">
        <v>3591</v>
      </c>
      <c r="B1" t="s">
        <v>3593</v>
      </c>
    </row>
    <row r="2" spans="1:15" ht="15" thickBot="1">
      <c r="A2" t="s">
        <v>3592</v>
      </c>
      <c r="B2" s="7">
        <v>40983</v>
      </c>
    </row>
    <row r="3" spans="1:15" ht="15" thickBot="1">
      <c r="A3" s="2" t="s">
        <v>3594</v>
      </c>
      <c r="B3" s="3" t="s">
        <v>3571</v>
      </c>
      <c r="C3" s="3" t="s">
        <v>3573</v>
      </c>
      <c r="D3" s="3" t="s">
        <v>3574</v>
      </c>
      <c r="E3" s="3" t="s">
        <v>3595</v>
      </c>
      <c r="F3" s="8" t="s">
        <v>2179</v>
      </c>
      <c r="G3" s="10"/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5" ht="15" thickBot="1">
      <c r="A4" s="8" t="s">
        <v>3596</v>
      </c>
      <c r="H4" s="66"/>
      <c r="I4" s="66"/>
      <c r="J4" s="66"/>
      <c r="K4" s="66"/>
    </row>
    <row r="5" spans="1:15">
      <c r="A5" t="s">
        <v>3597</v>
      </c>
      <c r="B5">
        <v>340</v>
      </c>
      <c r="C5">
        <v>5</v>
      </c>
      <c r="D5">
        <v>35</v>
      </c>
      <c r="E5">
        <v>7</v>
      </c>
      <c r="F5">
        <v>1150</v>
      </c>
      <c r="H5" s="66">
        <f>C5/B5*500</f>
        <v>7.3529411764705879</v>
      </c>
      <c r="I5" s="66">
        <f>D5/B5*500</f>
        <v>51.470588235294116</v>
      </c>
      <c r="J5" s="66">
        <f>F5/B5*500</f>
        <v>1691.1764705882354</v>
      </c>
      <c r="K5" s="66">
        <f>(E5*9)/B5*100</f>
        <v>18.529411764705884</v>
      </c>
      <c r="O5" s="64"/>
    </row>
    <row r="6" spans="1:15">
      <c r="A6" t="s">
        <v>3600</v>
      </c>
      <c r="B6">
        <v>170</v>
      </c>
      <c r="C6">
        <v>3</v>
      </c>
      <c r="D6">
        <v>18</v>
      </c>
      <c r="E6">
        <v>3.5</v>
      </c>
      <c r="F6">
        <v>580</v>
      </c>
      <c r="H6" s="66">
        <f t="shared" ref="H6:H69" si="0">C6/B6*500</f>
        <v>8.8235294117647065</v>
      </c>
      <c r="I6" s="66">
        <f t="shared" ref="I6:I69" si="1">D6/B6*500</f>
        <v>52.941176470588232</v>
      </c>
      <c r="J6" s="66">
        <f t="shared" ref="J6:J69" si="2">F6/B6*500</f>
        <v>1705.8823529411764</v>
      </c>
      <c r="K6" s="66">
        <f t="shared" ref="K6:K69" si="3">(E6*9)/B6*100</f>
        <v>18.529411764705884</v>
      </c>
      <c r="O6">
        <f>(SUM(C5:C26)/SUM(B5:B26))*500</f>
        <v>5.4474708171206219</v>
      </c>
    </row>
    <row r="7" spans="1:15">
      <c r="A7" t="s">
        <v>3598</v>
      </c>
      <c r="B7">
        <v>540</v>
      </c>
      <c r="C7">
        <v>12</v>
      </c>
      <c r="D7">
        <v>32</v>
      </c>
      <c r="E7">
        <v>14</v>
      </c>
      <c r="F7">
        <v>1600</v>
      </c>
      <c r="H7" s="66">
        <f t="shared" si="0"/>
        <v>11.111111111111111</v>
      </c>
      <c r="I7" s="66">
        <f t="shared" si="1"/>
        <v>29.62962962962963</v>
      </c>
      <c r="J7" s="66">
        <f t="shared" si="2"/>
        <v>1481.4814814814813</v>
      </c>
      <c r="K7" s="66">
        <f t="shared" si="3"/>
        <v>23.333333333333332</v>
      </c>
    </row>
    <row r="8" spans="1:15">
      <c r="A8" t="s">
        <v>3599</v>
      </c>
      <c r="B8">
        <v>280</v>
      </c>
      <c r="C8">
        <v>6</v>
      </c>
      <c r="D8">
        <v>16</v>
      </c>
      <c r="E8">
        <v>7</v>
      </c>
      <c r="F8">
        <v>820</v>
      </c>
      <c r="H8" s="66">
        <f t="shared" si="0"/>
        <v>10.714285714285714</v>
      </c>
      <c r="I8" s="66">
        <f t="shared" si="1"/>
        <v>28.571428571428569</v>
      </c>
      <c r="J8" s="66">
        <f t="shared" si="2"/>
        <v>1464.2857142857142</v>
      </c>
      <c r="K8" s="66">
        <f t="shared" si="3"/>
        <v>22.5</v>
      </c>
    </row>
    <row r="9" spans="1:15">
      <c r="A9" t="s">
        <v>3601</v>
      </c>
      <c r="B9">
        <v>450</v>
      </c>
      <c r="C9">
        <v>3</v>
      </c>
      <c r="D9">
        <v>46</v>
      </c>
      <c r="E9">
        <v>11</v>
      </c>
      <c r="F9">
        <v>1610</v>
      </c>
      <c r="H9" s="66">
        <f t="shared" si="0"/>
        <v>3.3333333333333335</v>
      </c>
      <c r="I9" s="66">
        <f t="shared" si="1"/>
        <v>51.111111111111114</v>
      </c>
      <c r="J9" s="66">
        <f t="shared" si="2"/>
        <v>1788.8888888888889</v>
      </c>
      <c r="K9" s="66">
        <f t="shared" si="3"/>
        <v>22</v>
      </c>
    </row>
    <row r="10" spans="1:15">
      <c r="A10" t="s">
        <v>3602</v>
      </c>
      <c r="B10">
        <v>230</v>
      </c>
      <c r="C10">
        <v>1</v>
      </c>
      <c r="D10">
        <v>23</v>
      </c>
      <c r="E10">
        <v>6</v>
      </c>
      <c r="F10">
        <v>810</v>
      </c>
      <c r="H10" s="66">
        <f t="shared" si="0"/>
        <v>2.1739130434782608</v>
      </c>
      <c r="I10" s="66">
        <f t="shared" si="1"/>
        <v>50</v>
      </c>
      <c r="J10" s="66">
        <f t="shared" si="2"/>
        <v>1760.8695652173913</v>
      </c>
      <c r="K10" s="66">
        <f t="shared" si="3"/>
        <v>23.478260869565219</v>
      </c>
    </row>
    <row r="11" spans="1:15">
      <c r="A11" t="s">
        <v>3603</v>
      </c>
      <c r="B11">
        <v>470</v>
      </c>
      <c r="C11">
        <v>5</v>
      </c>
      <c r="D11">
        <v>37</v>
      </c>
      <c r="E11">
        <v>12</v>
      </c>
      <c r="F11">
        <v>1240</v>
      </c>
      <c r="H11" s="66">
        <f t="shared" si="0"/>
        <v>5.3191489361702127</v>
      </c>
      <c r="I11" s="66">
        <f t="shared" si="1"/>
        <v>39.361702127659576</v>
      </c>
      <c r="J11" s="66">
        <f t="shared" si="2"/>
        <v>1319.1489361702127</v>
      </c>
      <c r="K11" s="66">
        <f t="shared" si="3"/>
        <v>22.978723404255319</v>
      </c>
    </row>
    <row r="12" spans="1:15">
      <c r="A12" t="s">
        <v>3604</v>
      </c>
      <c r="B12">
        <v>230</v>
      </c>
      <c r="C12">
        <v>3</v>
      </c>
      <c r="D12">
        <v>19</v>
      </c>
      <c r="E12">
        <v>6</v>
      </c>
      <c r="F12">
        <v>620</v>
      </c>
      <c r="H12" s="66">
        <f t="shared" si="0"/>
        <v>6.5217391304347823</v>
      </c>
      <c r="I12" s="66">
        <f t="shared" si="1"/>
        <v>41.304347826086953</v>
      </c>
      <c r="J12" s="66">
        <f t="shared" si="2"/>
        <v>1347.8260869565217</v>
      </c>
      <c r="K12" s="66">
        <f t="shared" si="3"/>
        <v>23.478260869565219</v>
      </c>
    </row>
    <row r="13" spans="1:15">
      <c r="A13" t="s">
        <v>3483</v>
      </c>
      <c r="B13">
        <v>110</v>
      </c>
      <c r="C13">
        <v>1</v>
      </c>
      <c r="D13">
        <v>1</v>
      </c>
      <c r="E13">
        <v>1</v>
      </c>
      <c r="F13">
        <v>60</v>
      </c>
      <c r="H13" s="66">
        <f t="shared" si="0"/>
        <v>4.545454545454545</v>
      </c>
      <c r="I13" s="66">
        <f t="shared" si="1"/>
        <v>4.545454545454545</v>
      </c>
      <c r="J13" s="66">
        <f t="shared" si="2"/>
        <v>272.72727272727269</v>
      </c>
      <c r="K13" s="66">
        <f t="shared" si="3"/>
        <v>8.1818181818181817</v>
      </c>
    </row>
    <row r="14" spans="1:15">
      <c r="A14" t="s">
        <v>3484</v>
      </c>
      <c r="B14">
        <v>60</v>
      </c>
      <c r="C14">
        <v>0</v>
      </c>
      <c r="D14">
        <v>0</v>
      </c>
      <c r="E14">
        <v>0</v>
      </c>
      <c r="F14">
        <v>160</v>
      </c>
      <c r="H14" s="66">
        <f t="shared" si="0"/>
        <v>0</v>
      </c>
      <c r="I14" s="66">
        <f t="shared" si="1"/>
        <v>0</v>
      </c>
      <c r="J14" s="66">
        <f t="shared" si="2"/>
        <v>1333.3333333333333</v>
      </c>
      <c r="K14" s="66">
        <f t="shared" si="3"/>
        <v>0</v>
      </c>
    </row>
    <row r="15" spans="1:15">
      <c r="A15" t="s">
        <v>3485</v>
      </c>
      <c r="B15">
        <v>80</v>
      </c>
      <c r="C15">
        <v>1</v>
      </c>
      <c r="D15">
        <v>1</v>
      </c>
      <c r="E15">
        <v>1.5</v>
      </c>
      <c r="F15">
        <v>105</v>
      </c>
      <c r="H15" s="66">
        <f t="shared" si="0"/>
        <v>6.25</v>
      </c>
      <c r="I15" s="66">
        <f t="shared" si="1"/>
        <v>6.25</v>
      </c>
      <c r="J15" s="66">
        <f t="shared" si="2"/>
        <v>656.25</v>
      </c>
      <c r="K15" s="66">
        <f t="shared" si="3"/>
        <v>16.875</v>
      </c>
    </row>
    <row r="16" spans="1:15">
      <c r="A16" t="s">
        <v>3486</v>
      </c>
      <c r="B16">
        <v>100</v>
      </c>
      <c r="C16">
        <v>0</v>
      </c>
      <c r="D16">
        <v>1</v>
      </c>
      <c r="E16">
        <v>2</v>
      </c>
      <c r="F16">
        <v>270</v>
      </c>
      <c r="H16" s="66">
        <f t="shared" si="0"/>
        <v>0</v>
      </c>
      <c r="I16" s="66">
        <f t="shared" si="1"/>
        <v>5</v>
      </c>
      <c r="J16" s="66">
        <f t="shared" si="2"/>
        <v>1350</v>
      </c>
      <c r="K16" s="66">
        <f t="shared" si="3"/>
        <v>18</v>
      </c>
    </row>
    <row r="17" spans="1:11">
      <c r="A17" t="s">
        <v>3487</v>
      </c>
      <c r="B17">
        <v>100</v>
      </c>
      <c r="C17">
        <v>0</v>
      </c>
      <c r="D17">
        <v>1</v>
      </c>
      <c r="E17">
        <v>2</v>
      </c>
      <c r="F17">
        <v>210</v>
      </c>
      <c r="H17" s="66">
        <f t="shared" si="0"/>
        <v>0</v>
      </c>
      <c r="I17" s="66">
        <f t="shared" si="1"/>
        <v>5</v>
      </c>
      <c r="J17" s="66">
        <f t="shared" si="2"/>
        <v>1050</v>
      </c>
      <c r="K17" s="66">
        <f t="shared" si="3"/>
        <v>18</v>
      </c>
    </row>
    <row r="18" spans="1:11">
      <c r="A18" t="s">
        <v>3488</v>
      </c>
      <c r="B18">
        <v>80</v>
      </c>
      <c r="C18">
        <v>0</v>
      </c>
      <c r="D18">
        <v>2</v>
      </c>
      <c r="E18">
        <v>0</v>
      </c>
      <c r="F18">
        <v>220</v>
      </c>
      <c r="H18" s="66">
        <f t="shared" si="0"/>
        <v>0</v>
      </c>
      <c r="I18" s="66">
        <f t="shared" si="1"/>
        <v>12.5</v>
      </c>
      <c r="J18" s="66">
        <f t="shared" si="2"/>
        <v>1375</v>
      </c>
      <c r="K18" s="66">
        <f t="shared" si="3"/>
        <v>0</v>
      </c>
    </row>
    <row r="19" spans="1:11">
      <c r="A19" t="s">
        <v>3489</v>
      </c>
      <c r="B19">
        <v>110</v>
      </c>
      <c r="C19">
        <v>0</v>
      </c>
      <c r="D19">
        <v>2</v>
      </c>
      <c r="E19">
        <v>2</v>
      </c>
      <c r="F19">
        <v>180</v>
      </c>
      <c r="H19" s="66">
        <f t="shared" si="0"/>
        <v>0</v>
      </c>
      <c r="I19" s="66">
        <f t="shared" si="1"/>
        <v>9.0909090909090899</v>
      </c>
      <c r="J19" s="66">
        <f t="shared" si="2"/>
        <v>818.18181818181824</v>
      </c>
      <c r="K19" s="66">
        <f t="shared" si="3"/>
        <v>16.363636363636363</v>
      </c>
    </row>
    <row r="20" spans="1:11">
      <c r="A20" t="s">
        <v>3490</v>
      </c>
      <c r="B20">
        <v>100</v>
      </c>
      <c r="C20">
        <v>0</v>
      </c>
      <c r="D20">
        <v>1</v>
      </c>
      <c r="E20">
        <v>1.5</v>
      </c>
      <c r="F20">
        <v>150</v>
      </c>
      <c r="H20" s="66">
        <f t="shared" si="0"/>
        <v>0</v>
      </c>
      <c r="I20" s="66">
        <f t="shared" si="1"/>
        <v>5</v>
      </c>
      <c r="J20" s="66">
        <f t="shared" si="2"/>
        <v>750</v>
      </c>
      <c r="K20" s="66">
        <f t="shared" si="3"/>
        <v>13.5</v>
      </c>
    </row>
    <row r="21" spans="1:11">
      <c r="A21" t="s">
        <v>3491</v>
      </c>
      <c r="B21">
        <v>50</v>
      </c>
      <c r="C21">
        <v>0</v>
      </c>
      <c r="D21">
        <v>1</v>
      </c>
      <c r="E21">
        <v>1</v>
      </c>
      <c r="F21">
        <v>150</v>
      </c>
      <c r="H21" s="66">
        <f t="shared" si="0"/>
        <v>0</v>
      </c>
      <c r="I21" s="66">
        <f t="shared" si="1"/>
        <v>10</v>
      </c>
      <c r="J21" s="66">
        <f t="shared" si="2"/>
        <v>1500</v>
      </c>
      <c r="K21" s="66">
        <f t="shared" si="3"/>
        <v>18</v>
      </c>
    </row>
    <row r="22" spans="1:11">
      <c r="A22" t="s">
        <v>3492</v>
      </c>
      <c r="B22">
        <v>70</v>
      </c>
      <c r="C22">
        <v>0</v>
      </c>
      <c r="D22">
        <v>0</v>
      </c>
      <c r="E22">
        <v>1</v>
      </c>
      <c r="F22">
        <v>180</v>
      </c>
      <c r="H22" s="66">
        <f t="shared" si="0"/>
        <v>0</v>
      </c>
      <c r="I22" s="66">
        <f t="shared" si="1"/>
        <v>0</v>
      </c>
      <c r="J22" s="66">
        <f t="shared" si="2"/>
        <v>1285.7142857142858</v>
      </c>
      <c r="K22" s="66">
        <f t="shared" si="3"/>
        <v>12.857142857142856</v>
      </c>
    </row>
    <row r="23" spans="1:11">
      <c r="A23" t="s">
        <v>3493</v>
      </c>
      <c r="B23">
        <v>40</v>
      </c>
      <c r="C23">
        <v>0</v>
      </c>
      <c r="D23">
        <v>0</v>
      </c>
      <c r="E23">
        <v>0</v>
      </c>
      <c r="F23">
        <v>95</v>
      </c>
      <c r="H23" s="66">
        <f t="shared" si="0"/>
        <v>0</v>
      </c>
      <c r="I23" s="66">
        <f t="shared" si="1"/>
        <v>0</v>
      </c>
      <c r="J23" s="66">
        <f t="shared" si="2"/>
        <v>1187.5</v>
      </c>
      <c r="K23" s="66">
        <f t="shared" si="3"/>
        <v>0</v>
      </c>
    </row>
    <row r="24" spans="1:11">
      <c r="A24" t="s">
        <v>3494</v>
      </c>
      <c r="B24">
        <v>160</v>
      </c>
      <c r="C24">
        <v>0</v>
      </c>
      <c r="D24">
        <v>0</v>
      </c>
      <c r="E24">
        <v>2.5</v>
      </c>
      <c r="F24">
        <v>290</v>
      </c>
      <c r="H24" s="66">
        <f t="shared" si="0"/>
        <v>0</v>
      </c>
      <c r="I24" s="66">
        <f t="shared" si="1"/>
        <v>0</v>
      </c>
      <c r="J24" s="66">
        <f t="shared" si="2"/>
        <v>906.25</v>
      </c>
      <c r="K24" s="66">
        <f t="shared" si="3"/>
        <v>14.0625</v>
      </c>
    </row>
    <row r="25" spans="1:11">
      <c r="A25" t="s">
        <v>3605</v>
      </c>
      <c r="B25">
        <v>25</v>
      </c>
      <c r="C25">
        <v>2</v>
      </c>
      <c r="D25">
        <v>1</v>
      </c>
      <c r="E25">
        <v>0</v>
      </c>
      <c r="F25">
        <v>30</v>
      </c>
      <c r="H25" s="66">
        <f t="shared" si="0"/>
        <v>40</v>
      </c>
      <c r="I25" s="66">
        <f t="shared" si="1"/>
        <v>20</v>
      </c>
      <c r="J25" s="66">
        <f t="shared" si="2"/>
        <v>600</v>
      </c>
      <c r="K25" s="66">
        <f t="shared" si="3"/>
        <v>0</v>
      </c>
    </row>
    <row r="26" spans="1:11" ht="15" thickBot="1">
      <c r="A26" t="s">
        <v>3606</v>
      </c>
      <c r="B26">
        <v>60</v>
      </c>
      <c r="C26">
        <v>0</v>
      </c>
      <c r="D26">
        <v>2</v>
      </c>
      <c r="E26">
        <v>2.5</v>
      </c>
      <c r="F26">
        <v>220</v>
      </c>
      <c r="H26" s="66">
        <f t="shared" si="0"/>
        <v>0</v>
      </c>
      <c r="I26" s="66">
        <f t="shared" si="1"/>
        <v>16.666666666666668</v>
      </c>
      <c r="J26" s="66">
        <f t="shared" si="2"/>
        <v>1833.3333333333333</v>
      </c>
      <c r="K26" s="66">
        <f t="shared" si="3"/>
        <v>37.5</v>
      </c>
    </row>
    <row r="27" spans="1:11" ht="15" thickBot="1">
      <c r="A27" s="8" t="s">
        <v>3607</v>
      </c>
      <c r="H27" s="66"/>
      <c r="I27" s="66"/>
      <c r="J27" s="66"/>
      <c r="K27" s="66"/>
    </row>
    <row r="28" spans="1:11">
      <c r="A28" s="5" t="s">
        <v>3608</v>
      </c>
      <c r="B28">
        <v>250</v>
      </c>
      <c r="C28">
        <v>1</v>
      </c>
      <c r="D28">
        <v>15</v>
      </c>
      <c r="E28">
        <v>4</v>
      </c>
      <c r="F28">
        <v>620</v>
      </c>
      <c r="H28" s="66">
        <f t="shared" si="0"/>
        <v>2</v>
      </c>
      <c r="I28" s="66">
        <f t="shared" si="1"/>
        <v>30</v>
      </c>
      <c r="J28" s="66">
        <f t="shared" si="2"/>
        <v>1240</v>
      </c>
      <c r="K28" s="66">
        <f t="shared" si="3"/>
        <v>14.399999999999999</v>
      </c>
    </row>
    <row r="29" spans="1:11">
      <c r="A29" s="5" t="s">
        <v>3609</v>
      </c>
      <c r="B29">
        <v>290</v>
      </c>
      <c r="C29">
        <v>1</v>
      </c>
      <c r="D29">
        <v>17</v>
      </c>
      <c r="E29">
        <v>6</v>
      </c>
      <c r="F29">
        <v>820</v>
      </c>
      <c r="H29" s="66">
        <f t="shared" si="0"/>
        <v>1.7241379310344827</v>
      </c>
      <c r="I29" s="66">
        <f t="shared" si="1"/>
        <v>29.310344827586206</v>
      </c>
      <c r="J29" s="66">
        <f t="shared" si="2"/>
        <v>1413.7931034482758</v>
      </c>
      <c r="K29" s="66">
        <f t="shared" si="3"/>
        <v>18.620689655172416</v>
      </c>
    </row>
    <row r="30" spans="1:11">
      <c r="A30" s="5" t="s">
        <v>3610</v>
      </c>
      <c r="B30">
        <v>400</v>
      </c>
      <c r="C30">
        <v>2</v>
      </c>
      <c r="D30">
        <v>21</v>
      </c>
      <c r="E30">
        <v>9</v>
      </c>
      <c r="F30">
        <v>930</v>
      </c>
      <c r="H30" s="66">
        <f t="shared" si="0"/>
        <v>2.5</v>
      </c>
      <c r="I30" s="66">
        <f t="shared" si="1"/>
        <v>26.25</v>
      </c>
      <c r="J30" s="66">
        <f t="shared" si="2"/>
        <v>1162.5</v>
      </c>
      <c r="K30" s="66">
        <f t="shared" si="3"/>
        <v>20.25</v>
      </c>
    </row>
    <row r="31" spans="1:11">
      <c r="A31" s="5" t="s">
        <v>3611</v>
      </c>
      <c r="B31">
        <v>350</v>
      </c>
      <c r="C31">
        <v>2</v>
      </c>
      <c r="D31">
        <v>17</v>
      </c>
      <c r="E31">
        <v>7</v>
      </c>
      <c r="F31">
        <v>850</v>
      </c>
      <c r="H31" s="66">
        <f t="shared" si="0"/>
        <v>2.8571428571428572</v>
      </c>
      <c r="I31" s="66">
        <f t="shared" si="1"/>
        <v>24.285714285714285</v>
      </c>
      <c r="J31" s="66">
        <f t="shared" si="2"/>
        <v>1214.2857142857142</v>
      </c>
      <c r="K31" s="66">
        <f t="shared" si="3"/>
        <v>18</v>
      </c>
    </row>
    <row r="32" spans="1:11">
      <c r="A32" s="5" t="s">
        <v>3612</v>
      </c>
      <c r="B32">
        <v>300</v>
      </c>
      <c r="C32">
        <v>1</v>
      </c>
      <c r="D32">
        <v>18</v>
      </c>
      <c r="E32">
        <v>7</v>
      </c>
      <c r="F32">
        <v>760</v>
      </c>
      <c r="H32" s="66">
        <f t="shared" si="0"/>
        <v>1.6666666666666667</v>
      </c>
      <c r="I32" s="66">
        <f t="shared" si="1"/>
        <v>30</v>
      </c>
      <c r="J32" s="66">
        <f t="shared" si="2"/>
        <v>1266.6666666666665</v>
      </c>
      <c r="K32" s="66">
        <f t="shared" si="3"/>
        <v>21</v>
      </c>
    </row>
    <row r="33" spans="1:11">
      <c r="A33" s="5" t="s">
        <v>3613</v>
      </c>
      <c r="B33">
        <v>400</v>
      </c>
      <c r="C33">
        <v>1</v>
      </c>
      <c r="D33">
        <v>27</v>
      </c>
      <c r="E33">
        <v>9</v>
      </c>
      <c r="F33">
        <v>1080</v>
      </c>
      <c r="H33" s="66">
        <f t="shared" si="0"/>
        <v>1.25</v>
      </c>
      <c r="I33" s="66">
        <f t="shared" si="1"/>
        <v>33.75</v>
      </c>
      <c r="J33" s="66">
        <f t="shared" si="2"/>
        <v>1350</v>
      </c>
      <c r="K33" s="66">
        <f t="shared" si="3"/>
        <v>20.25</v>
      </c>
    </row>
    <row r="34" spans="1:11">
      <c r="A34" s="5" t="s">
        <v>3614</v>
      </c>
      <c r="B34">
        <v>250</v>
      </c>
      <c r="C34">
        <v>1</v>
      </c>
      <c r="D34">
        <v>15</v>
      </c>
      <c r="E34">
        <v>4</v>
      </c>
      <c r="F34">
        <v>540</v>
      </c>
      <c r="H34" s="66">
        <f t="shared" si="0"/>
        <v>2</v>
      </c>
      <c r="I34" s="66">
        <f t="shared" si="1"/>
        <v>30</v>
      </c>
      <c r="J34" s="66">
        <f t="shared" si="2"/>
        <v>1080</v>
      </c>
      <c r="K34" s="66">
        <f t="shared" si="3"/>
        <v>14.399999999999999</v>
      </c>
    </row>
    <row r="35" spans="1:11">
      <c r="A35" s="5" t="s">
        <v>3615</v>
      </c>
      <c r="B35">
        <v>290</v>
      </c>
      <c r="C35">
        <v>1</v>
      </c>
      <c r="D35">
        <v>17</v>
      </c>
      <c r="E35">
        <v>6</v>
      </c>
      <c r="F35">
        <v>750</v>
      </c>
      <c r="H35" s="66">
        <f t="shared" si="0"/>
        <v>1.7241379310344827</v>
      </c>
      <c r="I35" s="66">
        <f t="shared" si="1"/>
        <v>29.310344827586206</v>
      </c>
      <c r="J35" s="66">
        <f t="shared" si="2"/>
        <v>1293.1034482758621</v>
      </c>
      <c r="K35" s="66">
        <f t="shared" si="3"/>
        <v>18.620689655172416</v>
      </c>
    </row>
    <row r="36" spans="1:11">
      <c r="A36" s="5" t="s">
        <v>3616</v>
      </c>
      <c r="B36">
        <v>580</v>
      </c>
      <c r="C36">
        <v>3</v>
      </c>
      <c r="D36">
        <v>32</v>
      </c>
      <c r="E36">
        <v>14</v>
      </c>
      <c r="F36">
        <v>1480</v>
      </c>
      <c r="H36" s="66">
        <f t="shared" si="0"/>
        <v>2.5862068965517242</v>
      </c>
      <c r="I36" s="66">
        <f t="shared" si="1"/>
        <v>27.586206896551722</v>
      </c>
      <c r="J36" s="66">
        <f t="shared" si="2"/>
        <v>1275.8620689655174</v>
      </c>
      <c r="K36" s="66">
        <f t="shared" si="3"/>
        <v>21.72413793103448</v>
      </c>
    </row>
    <row r="37" spans="1:11">
      <c r="A37" s="5" t="s">
        <v>3617</v>
      </c>
      <c r="B37">
        <v>580</v>
      </c>
      <c r="C37">
        <v>3</v>
      </c>
      <c r="D37">
        <v>31</v>
      </c>
      <c r="E37">
        <v>14</v>
      </c>
      <c r="F37">
        <v>1240</v>
      </c>
      <c r="H37" s="66">
        <f t="shared" si="0"/>
        <v>2.5862068965517242</v>
      </c>
      <c r="I37" s="66">
        <f t="shared" si="1"/>
        <v>26.724137931034484</v>
      </c>
      <c r="J37" s="66">
        <f t="shared" si="2"/>
        <v>1068.9655172413793</v>
      </c>
      <c r="K37" s="66">
        <f t="shared" si="3"/>
        <v>21.72413793103448</v>
      </c>
    </row>
    <row r="38" spans="1:11">
      <c r="A38" s="5" t="s">
        <v>3618</v>
      </c>
      <c r="B38">
        <v>800</v>
      </c>
      <c r="C38">
        <v>3</v>
      </c>
      <c r="D38">
        <v>50</v>
      </c>
      <c r="E38">
        <v>21</v>
      </c>
      <c r="F38">
        <v>1530</v>
      </c>
      <c r="H38" s="66">
        <f t="shared" si="0"/>
        <v>1.875</v>
      </c>
      <c r="I38" s="66">
        <f t="shared" si="1"/>
        <v>31.25</v>
      </c>
      <c r="J38" s="66">
        <f t="shared" si="2"/>
        <v>956.25</v>
      </c>
      <c r="K38" s="66">
        <f t="shared" si="3"/>
        <v>23.625</v>
      </c>
    </row>
    <row r="39" spans="1:11">
      <c r="A39" s="5" t="s">
        <v>3619</v>
      </c>
      <c r="B39">
        <v>1060</v>
      </c>
      <c r="C39">
        <v>3</v>
      </c>
      <c r="D39">
        <v>72</v>
      </c>
      <c r="E39">
        <v>30</v>
      </c>
      <c r="F39">
        <v>2020</v>
      </c>
      <c r="H39" s="66">
        <f t="shared" si="0"/>
        <v>1.4150943396226414</v>
      </c>
      <c r="I39" s="66">
        <f t="shared" si="1"/>
        <v>33.962264150943398</v>
      </c>
      <c r="J39" s="66">
        <f t="shared" si="2"/>
        <v>952.83018867924534</v>
      </c>
      <c r="K39" s="66">
        <f t="shared" si="3"/>
        <v>25.471698113207548</v>
      </c>
    </row>
    <row r="40" spans="1:11">
      <c r="A40" s="5" t="s">
        <v>3620</v>
      </c>
      <c r="B40">
        <v>660</v>
      </c>
      <c r="C40">
        <v>2</v>
      </c>
      <c r="D40">
        <v>36</v>
      </c>
      <c r="E40">
        <v>17</v>
      </c>
      <c r="F40">
        <v>1440</v>
      </c>
      <c r="H40" s="66">
        <f t="shared" si="0"/>
        <v>1.5151515151515151</v>
      </c>
      <c r="I40" s="66">
        <f t="shared" si="1"/>
        <v>27.27272727272727</v>
      </c>
      <c r="J40" s="66">
        <f t="shared" si="2"/>
        <v>1090.9090909090908</v>
      </c>
      <c r="K40" s="66">
        <f t="shared" si="3"/>
        <v>23.18181818181818</v>
      </c>
    </row>
    <row r="41" spans="1:11">
      <c r="A41" s="5" t="s">
        <v>3621</v>
      </c>
      <c r="B41">
        <v>970</v>
      </c>
      <c r="C41">
        <v>2</v>
      </c>
      <c r="D41">
        <v>60</v>
      </c>
      <c r="E41">
        <v>27</v>
      </c>
      <c r="F41">
        <v>2020</v>
      </c>
      <c r="H41" s="66">
        <f t="shared" si="0"/>
        <v>1.0309278350515465</v>
      </c>
      <c r="I41" s="66">
        <f t="shared" si="1"/>
        <v>30.927835051546392</v>
      </c>
      <c r="J41" s="66">
        <f t="shared" si="2"/>
        <v>1041.2371134020618</v>
      </c>
      <c r="K41" s="66">
        <f t="shared" si="3"/>
        <v>25.051546391752577</v>
      </c>
    </row>
    <row r="42" spans="1:11">
      <c r="A42" s="5" t="s">
        <v>3622</v>
      </c>
      <c r="B42">
        <v>670</v>
      </c>
      <c r="C42">
        <v>3</v>
      </c>
      <c r="D42">
        <v>36</v>
      </c>
      <c r="E42">
        <v>17</v>
      </c>
      <c r="F42">
        <v>1540</v>
      </c>
      <c r="H42" s="66">
        <f t="shared" si="0"/>
        <v>2.238805970149254</v>
      </c>
      <c r="I42" s="66">
        <f t="shared" si="1"/>
        <v>26.865671641791046</v>
      </c>
      <c r="J42" s="66">
        <f t="shared" si="2"/>
        <v>1149.2537313432836</v>
      </c>
      <c r="K42" s="66">
        <f t="shared" si="3"/>
        <v>22.835820895522389</v>
      </c>
    </row>
    <row r="43" spans="1:11">
      <c r="A43" s="5" t="s">
        <v>3623</v>
      </c>
      <c r="B43">
        <v>890</v>
      </c>
      <c r="C43">
        <v>3</v>
      </c>
      <c r="D43">
        <v>55</v>
      </c>
      <c r="E43">
        <v>24</v>
      </c>
      <c r="F43">
        <v>1830</v>
      </c>
      <c r="H43" s="66">
        <f t="shared" si="0"/>
        <v>1.6853932584269664</v>
      </c>
      <c r="I43" s="66">
        <f t="shared" si="1"/>
        <v>30.898876404494381</v>
      </c>
      <c r="J43" s="66">
        <f t="shared" si="2"/>
        <v>1028.0898876404494</v>
      </c>
      <c r="K43" s="66">
        <f t="shared" si="3"/>
        <v>24.269662921348313</v>
      </c>
    </row>
    <row r="44" spans="1:11">
      <c r="A44" s="5" t="s">
        <v>3624</v>
      </c>
      <c r="B44">
        <v>390</v>
      </c>
      <c r="C44">
        <v>3</v>
      </c>
      <c r="D44">
        <v>33</v>
      </c>
      <c r="E44">
        <v>3.5</v>
      </c>
      <c r="F44">
        <v>1080</v>
      </c>
      <c r="H44" s="66">
        <f t="shared" si="0"/>
        <v>3.8461538461538463</v>
      </c>
      <c r="I44" s="66">
        <f t="shared" si="1"/>
        <v>42.307692307692307</v>
      </c>
      <c r="J44" s="66">
        <f t="shared" si="2"/>
        <v>1384.6153846153845</v>
      </c>
      <c r="K44" s="66">
        <f t="shared" si="3"/>
        <v>8.0769230769230766</v>
      </c>
    </row>
    <row r="45" spans="1:11">
      <c r="A45" s="5" t="s">
        <v>3625</v>
      </c>
      <c r="B45">
        <v>530</v>
      </c>
      <c r="C45">
        <v>3</v>
      </c>
      <c r="D45">
        <v>31</v>
      </c>
      <c r="E45">
        <v>6</v>
      </c>
      <c r="F45">
        <v>1140</v>
      </c>
      <c r="H45" s="66">
        <f t="shared" si="0"/>
        <v>2.8301886792452828</v>
      </c>
      <c r="I45" s="66">
        <f t="shared" si="1"/>
        <v>29.245283018867926</v>
      </c>
      <c r="J45" s="66">
        <f t="shared" si="2"/>
        <v>1075.4716981132076</v>
      </c>
      <c r="K45" s="66">
        <f t="shared" si="3"/>
        <v>10.188679245283019</v>
      </c>
    </row>
    <row r="46" spans="1:11">
      <c r="A46" s="5" t="s">
        <v>3626</v>
      </c>
      <c r="B46">
        <v>510</v>
      </c>
      <c r="C46">
        <v>4</v>
      </c>
      <c r="D46">
        <v>26</v>
      </c>
      <c r="E46">
        <v>6</v>
      </c>
      <c r="F46">
        <v>1140</v>
      </c>
      <c r="H46" s="66">
        <f t="shared" si="0"/>
        <v>3.9215686274509802</v>
      </c>
      <c r="I46" s="66">
        <f t="shared" si="1"/>
        <v>25.490196078431371</v>
      </c>
      <c r="J46" s="66">
        <f t="shared" si="2"/>
        <v>1117.6470588235295</v>
      </c>
      <c r="K46" s="66">
        <f t="shared" si="3"/>
        <v>10.588235294117647</v>
      </c>
    </row>
    <row r="47" spans="1:11">
      <c r="A47" s="5" t="s">
        <v>3627</v>
      </c>
      <c r="B47">
        <v>690</v>
      </c>
      <c r="C47">
        <v>4</v>
      </c>
      <c r="D47">
        <v>35</v>
      </c>
      <c r="E47">
        <v>12</v>
      </c>
      <c r="F47">
        <v>1630</v>
      </c>
      <c r="H47" s="66">
        <f t="shared" si="0"/>
        <v>2.8985507246376812</v>
      </c>
      <c r="I47" s="66">
        <f t="shared" si="1"/>
        <v>25.362318840579711</v>
      </c>
      <c r="J47" s="66">
        <f t="shared" si="2"/>
        <v>1181.159420289855</v>
      </c>
      <c r="K47" s="66">
        <f t="shared" si="3"/>
        <v>15.65217391304348</v>
      </c>
    </row>
    <row r="48" spans="1:11">
      <c r="A48" s="5" t="s">
        <v>3628</v>
      </c>
      <c r="B48">
        <v>570</v>
      </c>
      <c r="C48">
        <v>3</v>
      </c>
      <c r="D48">
        <v>42</v>
      </c>
      <c r="E48">
        <v>10</v>
      </c>
      <c r="F48">
        <v>1530</v>
      </c>
      <c r="H48" s="66">
        <f t="shared" si="0"/>
        <v>2.6315789473684208</v>
      </c>
      <c r="I48" s="66">
        <f t="shared" si="1"/>
        <v>36.84210526315789</v>
      </c>
      <c r="J48" s="66">
        <f t="shared" si="2"/>
        <v>1342.1052631578948</v>
      </c>
      <c r="K48" s="66">
        <f t="shared" si="3"/>
        <v>15.789473684210526</v>
      </c>
    </row>
    <row r="49" spans="1:11">
      <c r="A49" s="5" t="s">
        <v>3629</v>
      </c>
      <c r="B49">
        <v>710</v>
      </c>
      <c r="C49">
        <v>3</v>
      </c>
      <c r="D49">
        <v>40</v>
      </c>
      <c r="E49">
        <v>12</v>
      </c>
      <c r="F49">
        <v>1630</v>
      </c>
      <c r="H49" s="66">
        <f t="shared" si="0"/>
        <v>2.112676056338028</v>
      </c>
      <c r="I49" s="66">
        <f t="shared" si="1"/>
        <v>28.169014084507044</v>
      </c>
      <c r="J49" s="66">
        <f t="shared" si="2"/>
        <v>1147.8873239436621</v>
      </c>
      <c r="K49" s="66">
        <f t="shared" si="3"/>
        <v>15.211267605633802</v>
      </c>
    </row>
    <row r="50" spans="1:11">
      <c r="A50" s="5" t="s">
        <v>3630</v>
      </c>
      <c r="B50">
        <v>400</v>
      </c>
      <c r="C50">
        <v>2</v>
      </c>
      <c r="D50">
        <v>18</v>
      </c>
      <c r="E50">
        <v>6</v>
      </c>
      <c r="F50">
        <v>930</v>
      </c>
      <c r="H50" s="66">
        <f t="shared" si="0"/>
        <v>2.5</v>
      </c>
      <c r="I50" s="66">
        <f t="shared" si="1"/>
        <v>22.5</v>
      </c>
      <c r="J50" s="66">
        <f t="shared" si="2"/>
        <v>1162.5</v>
      </c>
      <c r="K50" s="66">
        <f t="shared" si="3"/>
        <v>13.5</v>
      </c>
    </row>
    <row r="51" spans="1:11">
      <c r="A51" s="5" t="s">
        <v>3631</v>
      </c>
      <c r="B51">
        <v>380</v>
      </c>
      <c r="C51">
        <v>2</v>
      </c>
      <c r="D51">
        <v>15</v>
      </c>
      <c r="E51">
        <v>4</v>
      </c>
      <c r="F51">
        <v>720</v>
      </c>
      <c r="H51" s="66">
        <f t="shared" si="0"/>
        <v>2.6315789473684208</v>
      </c>
      <c r="I51" s="66">
        <f t="shared" si="1"/>
        <v>19.736842105263158</v>
      </c>
      <c r="J51" s="66">
        <f t="shared" si="2"/>
        <v>947.36842105263156</v>
      </c>
      <c r="K51" s="66">
        <f t="shared" si="3"/>
        <v>9.4736842105263168</v>
      </c>
    </row>
    <row r="52" spans="1:11">
      <c r="A52" s="5" t="s">
        <v>3632</v>
      </c>
      <c r="B52">
        <v>330</v>
      </c>
      <c r="C52">
        <v>2</v>
      </c>
      <c r="D52">
        <v>15</v>
      </c>
      <c r="E52">
        <v>3</v>
      </c>
      <c r="F52">
        <v>690</v>
      </c>
      <c r="H52" s="66">
        <f t="shared" si="0"/>
        <v>3.0303030303030303</v>
      </c>
      <c r="I52" s="66">
        <f t="shared" si="1"/>
        <v>22.727272727272727</v>
      </c>
      <c r="J52" s="66">
        <f t="shared" si="2"/>
        <v>1045.4545454545455</v>
      </c>
      <c r="K52" s="66">
        <f t="shared" si="3"/>
        <v>8.1818181818181817</v>
      </c>
    </row>
    <row r="53" spans="1:11">
      <c r="A53" s="5" t="s">
        <v>3633</v>
      </c>
      <c r="B53">
        <v>430</v>
      </c>
      <c r="C53">
        <v>2</v>
      </c>
      <c r="D53">
        <v>17</v>
      </c>
      <c r="E53">
        <v>7</v>
      </c>
      <c r="F53">
        <v>950</v>
      </c>
      <c r="H53" s="66">
        <f t="shared" si="0"/>
        <v>2.3255813953488373</v>
      </c>
      <c r="I53" s="66">
        <f t="shared" si="1"/>
        <v>19.767441860465116</v>
      </c>
      <c r="J53" s="66">
        <f t="shared" si="2"/>
        <v>1104.6511627906975</v>
      </c>
      <c r="K53" s="66">
        <f t="shared" si="3"/>
        <v>14.651162790697676</v>
      </c>
    </row>
    <row r="54" spans="1:11">
      <c r="A54" s="5" t="s">
        <v>3634</v>
      </c>
      <c r="B54">
        <v>260</v>
      </c>
      <c r="C54">
        <v>1</v>
      </c>
      <c r="D54">
        <v>19</v>
      </c>
      <c r="E54">
        <v>3.5</v>
      </c>
      <c r="F54">
        <v>730</v>
      </c>
      <c r="H54" s="66">
        <f t="shared" si="0"/>
        <v>1.9230769230769231</v>
      </c>
      <c r="I54" s="66">
        <f t="shared" si="1"/>
        <v>36.53846153846154</v>
      </c>
      <c r="J54" s="66">
        <f t="shared" si="2"/>
        <v>1403.8461538461538</v>
      </c>
      <c r="K54" s="66">
        <f t="shared" si="3"/>
        <v>12.115384615384615</v>
      </c>
    </row>
    <row r="55" spans="1:11">
      <c r="A55" s="5" t="s">
        <v>3635</v>
      </c>
      <c r="B55">
        <v>320</v>
      </c>
      <c r="C55">
        <v>1</v>
      </c>
      <c r="D55">
        <v>15</v>
      </c>
      <c r="E55">
        <v>4.5</v>
      </c>
      <c r="F55">
        <v>770</v>
      </c>
      <c r="H55" s="66">
        <f t="shared" si="0"/>
        <v>1.5625</v>
      </c>
      <c r="I55" s="66">
        <f t="shared" si="1"/>
        <v>23.4375</v>
      </c>
      <c r="J55" s="66">
        <f t="shared" si="2"/>
        <v>1203.125</v>
      </c>
      <c r="K55" s="66">
        <f t="shared" si="3"/>
        <v>12.65625</v>
      </c>
    </row>
    <row r="56" spans="1:11" ht="15" thickBot="1">
      <c r="A56" s="5" t="s">
        <v>3502</v>
      </c>
      <c r="B56">
        <v>340</v>
      </c>
      <c r="C56">
        <v>1</v>
      </c>
      <c r="D56">
        <v>17</v>
      </c>
      <c r="E56">
        <v>4.5</v>
      </c>
      <c r="F56">
        <v>770</v>
      </c>
      <c r="H56" s="66">
        <f t="shared" si="0"/>
        <v>1.4705882352941175</v>
      </c>
      <c r="I56" s="66">
        <f t="shared" si="1"/>
        <v>25</v>
      </c>
      <c r="J56" s="66">
        <f t="shared" si="2"/>
        <v>1132.3529411764705</v>
      </c>
      <c r="K56" s="66">
        <f t="shared" si="3"/>
        <v>11.911764705882351</v>
      </c>
    </row>
    <row r="57" spans="1:11" ht="15" thickBot="1">
      <c r="A57" s="6" t="s">
        <v>3503</v>
      </c>
      <c r="H57" s="66"/>
      <c r="I57" s="66"/>
      <c r="J57" s="66"/>
      <c r="K57" s="66"/>
    </row>
    <row r="58" spans="1:11">
      <c r="A58" s="5" t="s">
        <v>3504</v>
      </c>
      <c r="B58">
        <v>40</v>
      </c>
      <c r="C58">
        <v>2</v>
      </c>
      <c r="D58">
        <v>0</v>
      </c>
      <c r="E58">
        <v>0</v>
      </c>
      <c r="F58">
        <v>0</v>
      </c>
      <c r="H58" s="66">
        <f t="shared" si="0"/>
        <v>25</v>
      </c>
      <c r="I58" s="66">
        <f t="shared" si="1"/>
        <v>0</v>
      </c>
      <c r="J58" s="66">
        <f t="shared" si="2"/>
        <v>0</v>
      </c>
      <c r="K58" s="66">
        <f t="shared" si="3"/>
        <v>0</v>
      </c>
    </row>
    <row r="59" spans="1:11">
      <c r="A59" s="5" t="s">
        <v>3505</v>
      </c>
      <c r="B59">
        <v>270</v>
      </c>
      <c r="C59">
        <v>7</v>
      </c>
      <c r="D59">
        <v>7</v>
      </c>
      <c r="E59">
        <v>0</v>
      </c>
      <c r="F59">
        <v>25</v>
      </c>
      <c r="H59" s="66">
        <f t="shared" si="0"/>
        <v>12.962962962962962</v>
      </c>
      <c r="I59" s="66">
        <f t="shared" si="1"/>
        <v>12.962962962962962</v>
      </c>
      <c r="J59" s="66">
        <f t="shared" si="2"/>
        <v>46.296296296296291</v>
      </c>
      <c r="K59" s="66">
        <f t="shared" si="3"/>
        <v>0</v>
      </c>
    </row>
    <row r="60" spans="1:11">
      <c r="A60" s="5" t="s">
        <v>3506</v>
      </c>
      <c r="B60">
        <v>320</v>
      </c>
      <c r="C60">
        <v>7</v>
      </c>
      <c r="D60">
        <v>8</v>
      </c>
      <c r="E60">
        <v>2</v>
      </c>
      <c r="F60">
        <v>50</v>
      </c>
      <c r="H60" s="66">
        <f t="shared" si="0"/>
        <v>10.9375</v>
      </c>
      <c r="I60" s="66">
        <f t="shared" si="1"/>
        <v>12.5</v>
      </c>
      <c r="J60" s="66">
        <f t="shared" si="2"/>
        <v>78.125</v>
      </c>
      <c r="K60" s="66">
        <f t="shared" si="3"/>
        <v>5.625</v>
      </c>
    </row>
    <row r="61" spans="1:11">
      <c r="A61" s="5" t="s">
        <v>3507</v>
      </c>
      <c r="B61">
        <v>210</v>
      </c>
      <c r="C61">
        <v>6</v>
      </c>
      <c r="D61">
        <v>17</v>
      </c>
      <c r="E61">
        <v>2.5</v>
      </c>
      <c r="F61">
        <v>880</v>
      </c>
      <c r="H61" s="66">
        <f t="shared" si="0"/>
        <v>14.285714285714285</v>
      </c>
      <c r="I61" s="66">
        <f t="shared" si="1"/>
        <v>40.476190476190482</v>
      </c>
      <c r="J61" s="66">
        <f t="shared" si="2"/>
        <v>2095.2380952380954</v>
      </c>
      <c r="K61" s="66">
        <f t="shared" si="3"/>
        <v>10.714285714285714</v>
      </c>
    </row>
    <row r="62" spans="1:11">
      <c r="A62" s="5" t="s">
        <v>3508</v>
      </c>
      <c r="B62">
        <v>310</v>
      </c>
      <c r="C62">
        <v>10</v>
      </c>
      <c r="D62">
        <v>26</v>
      </c>
      <c r="E62">
        <v>3.5</v>
      </c>
      <c r="F62">
        <v>1330</v>
      </c>
      <c r="H62" s="66">
        <f t="shared" si="0"/>
        <v>16.129032258064516</v>
      </c>
      <c r="I62" s="66">
        <f t="shared" si="1"/>
        <v>41.935483870967744</v>
      </c>
      <c r="J62" s="66">
        <f t="shared" si="2"/>
        <v>2145.1612903225805</v>
      </c>
      <c r="K62" s="66">
        <f t="shared" si="3"/>
        <v>10.161290322580644</v>
      </c>
    </row>
    <row r="63" spans="1:11">
      <c r="A63" s="5" t="s">
        <v>3509</v>
      </c>
      <c r="B63">
        <v>230</v>
      </c>
      <c r="C63">
        <v>3</v>
      </c>
      <c r="D63">
        <v>3</v>
      </c>
      <c r="E63">
        <v>2.5</v>
      </c>
      <c r="F63">
        <v>250</v>
      </c>
      <c r="H63" s="66">
        <f t="shared" si="0"/>
        <v>6.5217391304347823</v>
      </c>
      <c r="I63" s="66">
        <f t="shared" si="1"/>
        <v>6.5217391304347823</v>
      </c>
      <c r="J63" s="66">
        <f t="shared" si="2"/>
        <v>543.47826086956513</v>
      </c>
      <c r="K63" s="66">
        <f t="shared" si="3"/>
        <v>9.7826086956521738</v>
      </c>
    </row>
    <row r="64" spans="1:11">
      <c r="A64" s="5" t="s">
        <v>3510</v>
      </c>
      <c r="B64">
        <v>320</v>
      </c>
      <c r="C64">
        <v>4</v>
      </c>
      <c r="D64">
        <v>4</v>
      </c>
      <c r="E64">
        <v>3</v>
      </c>
      <c r="F64">
        <v>350</v>
      </c>
      <c r="H64" s="66">
        <f t="shared" si="0"/>
        <v>6.25</v>
      </c>
      <c r="I64" s="66">
        <f t="shared" si="1"/>
        <v>6.25</v>
      </c>
      <c r="J64" s="66">
        <f t="shared" si="2"/>
        <v>546.875</v>
      </c>
      <c r="K64" s="66">
        <f t="shared" si="3"/>
        <v>8.4375</v>
      </c>
    </row>
    <row r="65" spans="1:11">
      <c r="A65" s="5" t="s">
        <v>3511</v>
      </c>
      <c r="B65">
        <v>420</v>
      </c>
      <c r="C65">
        <v>6</v>
      </c>
      <c r="D65">
        <v>5</v>
      </c>
      <c r="E65">
        <v>4</v>
      </c>
      <c r="F65">
        <v>460</v>
      </c>
      <c r="H65" s="66">
        <f t="shared" si="0"/>
        <v>7.1428571428571423</v>
      </c>
      <c r="I65" s="66">
        <f t="shared" si="1"/>
        <v>5.9523809523809517</v>
      </c>
      <c r="J65" s="66">
        <f t="shared" si="2"/>
        <v>547.61904761904771</v>
      </c>
      <c r="K65" s="66">
        <f t="shared" si="3"/>
        <v>8.5714285714285712</v>
      </c>
    </row>
    <row r="66" spans="1:11" ht="15" thickBot="1">
      <c r="A66" s="5" t="s">
        <v>3512</v>
      </c>
      <c r="B66">
        <v>530</v>
      </c>
      <c r="C66">
        <v>7</v>
      </c>
      <c r="D66">
        <v>6</v>
      </c>
      <c r="E66">
        <v>5</v>
      </c>
      <c r="F66">
        <v>570</v>
      </c>
      <c r="H66" s="66">
        <f t="shared" si="0"/>
        <v>6.6037735849056602</v>
      </c>
      <c r="I66" s="66">
        <f t="shared" si="1"/>
        <v>5.6603773584905657</v>
      </c>
      <c r="J66" s="66">
        <f t="shared" si="2"/>
        <v>537.7358490566038</v>
      </c>
      <c r="K66" s="66">
        <f t="shared" si="3"/>
        <v>8.4905660377358494</v>
      </c>
    </row>
    <row r="67" spans="1:11" ht="15" thickBot="1">
      <c r="A67" s="6" t="s">
        <v>3513</v>
      </c>
      <c r="H67" s="66"/>
      <c r="I67" s="66"/>
      <c r="J67" s="66"/>
      <c r="K67" s="66"/>
    </row>
    <row r="68" spans="1:11">
      <c r="A68" s="5" t="s">
        <v>3514</v>
      </c>
      <c r="B68">
        <v>180</v>
      </c>
      <c r="C68">
        <v>1</v>
      </c>
      <c r="D68">
        <v>8</v>
      </c>
      <c r="E68">
        <v>2.5</v>
      </c>
      <c r="F68">
        <v>370</v>
      </c>
      <c r="H68" s="66">
        <f t="shared" si="0"/>
        <v>2.7777777777777777</v>
      </c>
      <c r="I68" s="66">
        <f t="shared" si="1"/>
        <v>22.222222222222221</v>
      </c>
      <c r="J68" s="66">
        <f t="shared" si="2"/>
        <v>1027.7777777777776</v>
      </c>
      <c r="K68" s="66">
        <f t="shared" si="3"/>
        <v>12.5</v>
      </c>
    </row>
    <row r="69" spans="1:11">
      <c r="A69" s="5" t="s">
        <v>3515</v>
      </c>
      <c r="B69">
        <v>220</v>
      </c>
      <c r="C69">
        <v>1</v>
      </c>
      <c r="D69">
        <v>10</v>
      </c>
      <c r="E69">
        <v>3</v>
      </c>
      <c r="F69">
        <v>460</v>
      </c>
      <c r="H69" s="66">
        <f t="shared" si="0"/>
        <v>2.2727272727272725</v>
      </c>
      <c r="I69" s="66">
        <f t="shared" si="1"/>
        <v>22.727272727272727</v>
      </c>
      <c r="J69" s="66">
        <f t="shared" si="2"/>
        <v>1045.4545454545455</v>
      </c>
      <c r="K69" s="66">
        <f t="shared" si="3"/>
        <v>12.272727272727273</v>
      </c>
    </row>
    <row r="70" spans="1:11">
      <c r="A70" s="5" t="s">
        <v>3516</v>
      </c>
      <c r="B70">
        <v>450</v>
      </c>
      <c r="C70">
        <v>2</v>
      </c>
      <c r="D70">
        <v>21</v>
      </c>
      <c r="E70">
        <v>6</v>
      </c>
      <c r="F70">
        <v>930</v>
      </c>
      <c r="H70" s="66">
        <f t="shared" ref="H70:H110" si="4">C70/B70*500</f>
        <v>2.2222222222222223</v>
      </c>
      <c r="I70" s="66">
        <f t="shared" ref="I70:I110" si="5">D70/B70*500</f>
        <v>23.333333333333336</v>
      </c>
      <c r="J70" s="66">
        <f t="shared" ref="J70:J110" si="6">F70/B70*500</f>
        <v>1033.3333333333335</v>
      </c>
      <c r="K70" s="66">
        <f t="shared" ref="K70:K110" si="7">(E70*9)/B70*100</f>
        <v>12</v>
      </c>
    </row>
    <row r="71" spans="1:11">
      <c r="A71" s="5" t="s">
        <v>3495</v>
      </c>
      <c r="B71">
        <v>45</v>
      </c>
      <c r="C71">
        <v>0</v>
      </c>
      <c r="D71">
        <v>0</v>
      </c>
      <c r="E71">
        <v>0</v>
      </c>
      <c r="F71">
        <v>120</v>
      </c>
      <c r="H71" s="66">
        <f t="shared" si="4"/>
        <v>0</v>
      </c>
      <c r="I71" s="66">
        <f t="shared" si="5"/>
        <v>0</v>
      </c>
      <c r="J71" s="66">
        <f t="shared" si="6"/>
        <v>1333.3333333333333</v>
      </c>
      <c r="K71" s="66">
        <f t="shared" si="7"/>
        <v>0</v>
      </c>
    </row>
    <row r="72" spans="1:11">
      <c r="A72" s="5" t="s">
        <v>3496</v>
      </c>
      <c r="B72">
        <v>50</v>
      </c>
      <c r="C72">
        <v>0</v>
      </c>
      <c r="D72">
        <v>0</v>
      </c>
      <c r="E72">
        <v>0</v>
      </c>
      <c r="F72">
        <v>120</v>
      </c>
      <c r="H72" s="66">
        <f t="shared" si="4"/>
        <v>0</v>
      </c>
      <c r="I72" s="66">
        <f t="shared" si="5"/>
        <v>0</v>
      </c>
      <c r="J72" s="66">
        <f t="shared" si="6"/>
        <v>1200</v>
      </c>
      <c r="K72" s="66">
        <f t="shared" si="7"/>
        <v>0</v>
      </c>
    </row>
    <row r="73" spans="1:11">
      <c r="A73" s="5" t="s">
        <v>3497</v>
      </c>
      <c r="B73">
        <v>80</v>
      </c>
      <c r="C73">
        <v>0</v>
      </c>
      <c r="D73">
        <v>0</v>
      </c>
      <c r="E73">
        <v>1</v>
      </c>
      <c r="F73">
        <v>220</v>
      </c>
      <c r="H73" s="66">
        <f t="shared" si="4"/>
        <v>0</v>
      </c>
      <c r="I73" s="66">
        <f t="shared" si="5"/>
        <v>0</v>
      </c>
      <c r="J73" s="66">
        <f t="shared" si="6"/>
        <v>1375</v>
      </c>
      <c r="K73" s="66">
        <f t="shared" si="7"/>
        <v>11.25</v>
      </c>
    </row>
    <row r="74" spans="1:11" ht="15" thickBot="1">
      <c r="A74" s="5" t="s">
        <v>3498</v>
      </c>
      <c r="B74">
        <v>120</v>
      </c>
      <c r="C74">
        <v>0</v>
      </c>
      <c r="D74">
        <v>0</v>
      </c>
      <c r="E74">
        <v>1.5</v>
      </c>
      <c r="F74">
        <v>240</v>
      </c>
      <c r="H74" s="66">
        <f t="shared" si="4"/>
        <v>0</v>
      </c>
      <c r="I74" s="66">
        <f t="shared" si="5"/>
        <v>0</v>
      </c>
      <c r="J74" s="66">
        <f t="shared" si="6"/>
        <v>1000</v>
      </c>
      <c r="K74" s="66">
        <f t="shared" si="7"/>
        <v>11.25</v>
      </c>
    </row>
    <row r="75" spans="1:11" ht="15" thickBot="1">
      <c r="A75" s="6" t="s">
        <v>3002</v>
      </c>
      <c r="H75" s="66"/>
      <c r="I75" s="66"/>
      <c r="J75" s="66"/>
      <c r="K75" s="66"/>
    </row>
    <row r="76" spans="1:11">
      <c r="A76" s="9" t="s">
        <v>3517</v>
      </c>
      <c r="B76">
        <v>300</v>
      </c>
      <c r="C76">
        <v>0</v>
      </c>
      <c r="D76">
        <v>7</v>
      </c>
      <c r="E76">
        <v>5</v>
      </c>
      <c r="F76">
        <v>140</v>
      </c>
      <c r="H76" s="66">
        <f t="shared" si="4"/>
        <v>0</v>
      </c>
      <c r="I76" s="66">
        <f t="shared" si="5"/>
        <v>11.666666666666668</v>
      </c>
      <c r="J76" s="66">
        <f t="shared" si="6"/>
        <v>233.33333333333334</v>
      </c>
      <c r="K76" s="66">
        <f t="shared" si="7"/>
        <v>15</v>
      </c>
    </row>
    <row r="77" spans="1:11">
      <c r="A77" s="9" t="s">
        <v>3518</v>
      </c>
      <c r="B77">
        <v>280</v>
      </c>
      <c r="C77">
        <v>0</v>
      </c>
      <c r="D77">
        <v>7</v>
      </c>
      <c r="E77">
        <v>4.5</v>
      </c>
      <c r="F77">
        <v>135</v>
      </c>
      <c r="H77" s="66">
        <f t="shared" si="4"/>
        <v>0</v>
      </c>
      <c r="I77" s="66">
        <f t="shared" si="5"/>
        <v>12.5</v>
      </c>
      <c r="J77" s="66">
        <f t="shared" si="6"/>
        <v>241.07142857142858</v>
      </c>
      <c r="K77" s="66">
        <f t="shared" si="7"/>
        <v>14.464285714285715</v>
      </c>
    </row>
    <row r="78" spans="1:11">
      <c r="A78" s="9" t="s">
        <v>1980</v>
      </c>
      <c r="B78">
        <v>430</v>
      </c>
      <c r="C78">
        <v>0</v>
      </c>
      <c r="D78">
        <v>9</v>
      </c>
      <c r="E78">
        <v>5</v>
      </c>
      <c r="F78">
        <v>160</v>
      </c>
      <c r="H78" s="66">
        <f t="shared" si="4"/>
        <v>0</v>
      </c>
      <c r="I78" s="66">
        <f t="shared" si="5"/>
        <v>10.465116279069766</v>
      </c>
      <c r="J78" s="66">
        <f t="shared" si="6"/>
        <v>186.04651162790697</v>
      </c>
      <c r="K78" s="66">
        <f t="shared" si="7"/>
        <v>10.465116279069768</v>
      </c>
    </row>
    <row r="79" spans="1:11">
      <c r="A79" s="9" t="s">
        <v>3519</v>
      </c>
      <c r="B79">
        <v>580</v>
      </c>
      <c r="C79">
        <v>2</v>
      </c>
      <c r="D79">
        <v>11</v>
      </c>
      <c r="E79">
        <v>8</v>
      </c>
      <c r="F79">
        <v>250</v>
      </c>
      <c r="H79" s="66">
        <f t="shared" si="4"/>
        <v>1.7241379310344827</v>
      </c>
      <c r="I79" s="66">
        <f t="shared" si="5"/>
        <v>9.4827586206896548</v>
      </c>
      <c r="J79" s="66">
        <f t="shared" si="6"/>
        <v>215.51724137931032</v>
      </c>
      <c r="K79" s="66">
        <f t="shared" si="7"/>
        <v>12.413793103448276</v>
      </c>
    </row>
    <row r="80" spans="1:11">
      <c r="A80" s="9" t="s">
        <v>3520</v>
      </c>
      <c r="B80">
        <v>880</v>
      </c>
      <c r="C80">
        <v>4</v>
      </c>
      <c r="D80">
        <v>15</v>
      </c>
      <c r="E80">
        <v>11</v>
      </c>
      <c r="F80">
        <v>370</v>
      </c>
      <c r="H80" s="66">
        <f t="shared" si="4"/>
        <v>2.2727272727272725</v>
      </c>
      <c r="I80" s="66">
        <f t="shared" si="5"/>
        <v>8.5227272727272716</v>
      </c>
      <c r="J80" s="66">
        <f t="shared" si="6"/>
        <v>210.22727272727275</v>
      </c>
      <c r="K80" s="66">
        <f t="shared" si="7"/>
        <v>11.25</v>
      </c>
    </row>
    <row r="81" spans="1:11">
      <c r="A81" s="9" t="s">
        <v>3521</v>
      </c>
      <c r="B81">
        <v>550</v>
      </c>
      <c r="C81">
        <v>1</v>
      </c>
      <c r="D81">
        <v>9</v>
      </c>
      <c r="E81">
        <v>8</v>
      </c>
      <c r="F81">
        <v>170</v>
      </c>
      <c r="H81" s="66">
        <f t="shared" si="4"/>
        <v>0.90909090909090906</v>
      </c>
      <c r="I81" s="66">
        <f t="shared" si="5"/>
        <v>8.1818181818181817</v>
      </c>
      <c r="J81" s="66">
        <f t="shared" si="6"/>
        <v>154.54545454545453</v>
      </c>
      <c r="K81" s="66">
        <f t="shared" si="7"/>
        <v>13.090909090909092</v>
      </c>
    </row>
    <row r="82" spans="1:11">
      <c r="A82" s="5" t="s">
        <v>3522</v>
      </c>
      <c r="B82">
        <v>810</v>
      </c>
      <c r="C82">
        <v>1</v>
      </c>
      <c r="D82">
        <v>13</v>
      </c>
      <c r="E82">
        <v>10</v>
      </c>
      <c r="F82">
        <v>230</v>
      </c>
      <c r="H82" s="66">
        <f t="shared" si="4"/>
        <v>0.61728395061728392</v>
      </c>
      <c r="I82" s="66">
        <f t="shared" si="5"/>
        <v>8.0246913580246915</v>
      </c>
      <c r="J82" s="66">
        <f t="shared" si="6"/>
        <v>141.97530864197529</v>
      </c>
      <c r="K82" s="66">
        <f t="shared" si="7"/>
        <v>11.111111111111111</v>
      </c>
    </row>
    <row r="83" spans="1:11">
      <c r="A83" s="5" t="s">
        <v>3523</v>
      </c>
      <c r="B83">
        <v>590</v>
      </c>
      <c r="C83">
        <v>0</v>
      </c>
      <c r="D83">
        <v>9</v>
      </c>
      <c r="E83">
        <v>8</v>
      </c>
      <c r="F83">
        <v>430</v>
      </c>
      <c r="H83" s="66">
        <f t="shared" si="4"/>
        <v>0</v>
      </c>
      <c r="I83" s="66">
        <f t="shared" si="5"/>
        <v>7.6271186440677967</v>
      </c>
      <c r="J83" s="66">
        <f t="shared" si="6"/>
        <v>364.40677966101691</v>
      </c>
      <c r="K83" s="66">
        <f t="shared" si="7"/>
        <v>12.203389830508476</v>
      </c>
    </row>
    <row r="84" spans="1:11">
      <c r="A84" s="5" t="s">
        <v>3524</v>
      </c>
      <c r="B84">
        <v>870</v>
      </c>
      <c r="C84">
        <v>0</v>
      </c>
      <c r="D84">
        <v>13</v>
      </c>
      <c r="E84">
        <v>10</v>
      </c>
      <c r="F84">
        <v>700</v>
      </c>
      <c r="H84" s="66">
        <f t="shared" si="4"/>
        <v>0</v>
      </c>
      <c r="I84" s="66">
        <f t="shared" si="5"/>
        <v>7.4712643678160919</v>
      </c>
      <c r="J84" s="66">
        <f t="shared" si="6"/>
        <v>402.29885057471267</v>
      </c>
      <c r="K84" s="66">
        <f t="shared" si="7"/>
        <v>10.344827586206897</v>
      </c>
    </row>
    <row r="85" spans="1:11">
      <c r="A85" s="5" t="s">
        <v>3525</v>
      </c>
      <c r="B85">
        <v>650</v>
      </c>
      <c r="C85">
        <v>0</v>
      </c>
      <c r="D85">
        <v>10</v>
      </c>
      <c r="E85">
        <v>9</v>
      </c>
      <c r="F85">
        <v>310</v>
      </c>
      <c r="H85" s="66">
        <f t="shared" si="4"/>
        <v>0</v>
      </c>
      <c r="I85" s="66">
        <f t="shared" si="5"/>
        <v>7.6923076923076925</v>
      </c>
      <c r="J85" s="66">
        <f t="shared" si="6"/>
        <v>238.46153846153848</v>
      </c>
      <c r="K85" s="66">
        <f t="shared" si="7"/>
        <v>12.461538461538462</v>
      </c>
    </row>
    <row r="86" spans="1:11">
      <c r="A86" s="5" t="s">
        <v>3526</v>
      </c>
      <c r="B86">
        <v>1000</v>
      </c>
      <c r="C86">
        <v>0</v>
      </c>
      <c r="D86">
        <v>14</v>
      </c>
      <c r="E86">
        <v>11</v>
      </c>
      <c r="F86">
        <v>500</v>
      </c>
      <c r="H86" s="66">
        <f t="shared" si="4"/>
        <v>0</v>
      </c>
      <c r="I86" s="66">
        <f t="shared" si="5"/>
        <v>7</v>
      </c>
      <c r="J86" s="66">
        <f t="shared" si="6"/>
        <v>250</v>
      </c>
      <c r="K86" s="66">
        <f t="shared" si="7"/>
        <v>9.9</v>
      </c>
    </row>
    <row r="87" spans="1:11">
      <c r="A87" s="5" t="s">
        <v>3527</v>
      </c>
      <c r="B87">
        <v>520</v>
      </c>
      <c r="C87">
        <v>1</v>
      </c>
      <c r="D87">
        <v>10</v>
      </c>
      <c r="E87">
        <v>8</v>
      </c>
      <c r="F87">
        <v>180</v>
      </c>
      <c r="H87" s="66">
        <f t="shared" si="4"/>
        <v>0.96153846153846156</v>
      </c>
      <c r="I87" s="66">
        <f t="shared" si="5"/>
        <v>9.6153846153846168</v>
      </c>
      <c r="J87" s="66">
        <f t="shared" si="6"/>
        <v>173.07692307692307</v>
      </c>
      <c r="K87" s="66">
        <f t="shared" si="7"/>
        <v>13.846153846153847</v>
      </c>
    </row>
    <row r="88" spans="1:11">
      <c r="A88" s="5" t="s">
        <v>3528</v>
      </c>
      <c r="B88">
        <v>740</v>
      </c>
      <c r="C88">
        <v>2</v>
      </c>
      <c r="D88">
        <v>13</v>
      </c>
      <c r="E88">
        <v>10</v>
      </c>
      <c r="F88">
        <v>240</v>
      </c>
      <c r="H88" s="66">
        <f t="shared" si="4"/>
        <v>1.3513513513513513</v>
      </c>
      <c r="I88" s="66">
        <f t="shared" si="5"/>
        <v>8.7837837837837842</v>
      </c>
      <c r="J88" s="66">
        <f t="shared" si="6"/>
        <v>162.16216216216216</v>
      </c>
      <c r="K88" s="66">
        <f t="shared" si="7"/>
        <v>12.162162162162163</v>
      </c>
    </row>
    <row r="89" spans="1:11">
      <c r="A89" s="5" t="s">
        <v>3529</v>
      </c>
      <c r="B89">
        <v>330</v>
      </c>
      <c r="C89">
        <v>1</v>
      </c>
      <c r="D89">
        <v>7</v>
      </c>
      <c r="E89">
        <v>4.5</v>
      </c>
      <c r="F89">
        <v>190</v>
      </c>
      <c r="H89" s="66">
        <f t="shared" si="4"/>
        <v>1.5151515151515151</v>
      </c>
      <c r="I89" s="66">
        <f t="shared" si="5"/>
        <v>10.606060606060607</v>
      </c>
      <c r="J89" s="66">
        <f t="shared" si="6"/>
        <v>287.87878787878788</v>
      </c>
      <c r="K89" s="66">
        <f t="shared" si="7"/>
        <v>12.272727272727273</v>
      </c>
    </row>
    <row r="90" spans="1:11" ht="15" thickBot="1">
      <c r="A90" s="5" t="s">
        <v>3530</v>
      </c>
      <c r="B90">
        <v>340</v>
      </c>
      <c r="C90">
        <v>1</v>
      </c>
      <c r="D90">
        <v>7</v>
      </c>
      <c r="E90">
        <v>4</v>
      </c>
      <c r="F90">
        <v>140</v>
      </c>
      <c r="H90" s="66">
        <f t="shared" si="4"/>
        <v>1.4705882352941175</v>
      </c>
      <c r="I90" s="66">
        <f t="shared" si="5"/>
        <v>10.294117647058824</v>
      </c>
      <c r="J90" s="66">
        <f t="shared" si="6"/>
        <v>205.88235294117646</v>
      </c>
      <c r="K90" s="66">
        <f t="shared" si="7"/>
        <v>10.588235294117647</v>
      </c>
    </row>
    <row r="91" spans="1:11" ht="15" thickBot="1">
      <c r="A91" s="6" t="s">
        <v>3441</v>
      </c>
      <c r="H91" s="66"/>
      <c r="I91" s="66"/>
      <c r="J91" s="66"/>
      <c r="K91" s="66"/>
    </row>
    <row r="92" spans="1:11">
      <c r="A92" s="5" t="s">
        <v>3442</v>
      </c>
      <c r="B92">
        <v>100</v>
      </c>
      <c r="C92">
        <v>0</v>
      </c>
      <c r="D92">
        <v>8</v>
      </c>
      <c r="E92">
        <v>1.5</v>
      </c>
      <c r="F92">
        <v>125</v>
      </c>
      <c r="H92" s="66">
        <f t="shared" si="4"/>
        <v>0</v>
      </c>
      <c r="I92" s="66">
        <f t="shared" si="5"/>
        <v>40</v>
      </c>
      <c r="J92" s="66">
        <f t="shared" si="6"/>
        <v>625</v>
      </c>
      <c r="K92" s="66">
        <f t="shared" si="7"/>
        <v>13.5</v>
      </c>
    </row>
    <row r="93" spans="1:11">
      <c r="A93" s="5" t="s">
        <v>3443</v>
      </c>
      <c r="B93">
        <v>140</v>
      </c>
      <c r="C93">
        <v>0</v>
      </c>
      <c r="D93">
        <v>7</v>
      </c>
      <c r="E93">
        <v>1.5</v>
      </c>
      <c r="F93">
        <v>170</v>
      </c>
      <c r="H93" s="66">
        <f t="shared" si="4"/>
        <v>0</v>
      </c>
      <c r="I93" s="66">
        <f t="shared" si="5"/>
        <v>25</v>
      </c>
      <c r="J93" s="66">
        <f t="shared" si="6"/>
        <v>607.14285714285711</v>
      </c>
      <c r="K93" s="66">
        <f t="shared" si="7"/>
        <v>9.6428571428571441</v>
      </c>
    </row>
    <row r="94" spans="1:11">
      <c r="A94" s="5" t="s">
        <v>3444</v>
      </c>
      <c r="B94">
        <v>90</v>
      </c>
      <c r="C94">
        <v>0</v>
      </c>
      <c r="D94">
        <v>0</v>
      </c>
      <c r="E94">
        <v>0</v>
      </c>
      <c r="F94">
        <v>5</v>
      </c>
      <c r="H94" s="66">
        <f t="shared" si="4"/>
        <v>0</v>
      </c>
      <c r="I94" s="66">
        <f t="shared" si="5"/>
        <v>0</v>
      </c>
      <c r="J94" s="66">
        <f t="shared" si="6"/>
        <v>27.777777777777775</v>
      </c>
      <c r="K94" s="66">
        <f t="shared" si="7"/>
        <v>0</v>
      </c>
    </row>
    <row r="95" spans="1:11">
      <c r="A95" s="5" t="s">
        <v>3445</v>
      </c>
      <c r="B95">
        <v>0</v>
      </c>
      <c r="C95">
        <v>0</v>
      </c>
      <c r="D95">
        <v>0</v>
      </c>
      <c r="E95">
        <v>0</v>
      </c>
      <c r="F95" s="1">
        <v>15</v>
      </c>
      <c r="H95" s="66" t="e">
        <f t="shared" si="4"/>
        <v>#DIV/0!</v>
      </c>
      <c r="I95" s="66" t="e">
        <f t="shared" si="5"/>
        <v>#DIV/0!</v>
      </c>
      <c r="J95" s="66" t="e">
        <f t="shared" si="6"/>
        <v>#DIV/0!</v>
      </c>
      <c r="K95" s="66" t="e">
        <f t="shared" si="7"/>
        <v>#DIV/0!</v>
      </c>
    </row>
    <row r="96" spans="1:11">
      <c r="A96" s="5" t="s">
        <v>3446</v>
      </c>
      <c r="B96">
        <v>160</v>
      </c>
      <c r="C96">
        <v>0</v>
      </c>
      <c r="D96">
        <v>0</v>
      </c>
      <c r="E96">
        <v>0</v>
      </c>
      <c r="F96" s="1">
        <v>35</v>
      </c>
      <c r="H96" s="66">
        <f t="shared" si="4"/>
        <v>0</v>
      </c>
      <c r="I96" s="66">
        <f t="shared" si="5"/>
        <v>0</v>
      </c>
      <c r="J96" s="66">
        <f t="shared" si="6"/>
        <v>109.375</v>
      </c>
      <c r="K96" s="66">
        <f t="shared" si="7"/>
        <v>0</v>
      </c>
    </row>
    <row r="97" spans="1:11">
      <c r="A97" s="5" t="s">
        <v>3447</v>
      </c>
      <c r="B97">
        <v>160</v>
      </c>
      <c r="C97">
        <v>0</v>
      </c>
      <c r="D97">
        <v>0</v>
      </c>
      <c r="E97">
        <v>0</v>
      </c>
      <c r="F97" s="1">
        <v>0</v>
      </c>
      <c r="H97" s="66">
        <f t="shared" si="4"/>
        <v>0</v>
      </c>
      <c r="I97" s="66">
        <f t="shared" si="5"/>
        <v>0</v>
      </c>
      <c r="J97" s="66">
        <f t="shared" si="6"/>
        <v>0</v>
      </c>
      <c r="K97" s="66">
        <f t="shared" si="7"/>
        <v>0</v>
      </c>
    </row>
    <row r="98" spans="1:11">
      <c r="A98" s="5" t="s">
        <v>3448</v>
      </c>
      <c r="B98">
        <v>5</v>
      </c>
      <c r="C98">
        <v>0</v>
      </c>
      <c r="D98">
        <v>0</v>
      </c>
      <c r="E98">
        <v>0</v>
      </c>
      <c r="F98" s="1">
        <v>5</v>
      </c>
      <c r="H98" s="66">
        <f t="shared" si="4"/>
        <v>0</v>
      </c>
      <c r="I98" s="66">
        <f t="shared" si="5"/>
        <v>0</v>
      </c>
      <c r="J98" s="66">
        <f t="shared" si="6"/>
        <v>500</v>
      </c>
      <c r="K98" s="66">
        <f t="shared" si="7"/>
        <v>0</v>
      </c>
    </row>
    <row r="99" spans="1:11">
      <c r="A99" s="5" t="s">
        <v>3449</v>
      </c>
      <c r="B99">
        <v>170</v>
      </c>
      <c r="C99">
        <v>0</v>
      </c>
      <c r="D99">
        <v>0</v>
      </c>
      <c r="E99">
        <v>0</v>
      </c>
      <c r="F99" s="1">
        <v>15</v>
      </c>
      <c r="H99" s="66">
        <f t="shared" si="4"/>
        <v>0</v>
      </c>
      <c r="I99" s="66">
        <f t="shared" si="5"/>
        <v>0</v>
      </c>
      <c r="J99" s="66">
        <f t="shared" si="6"/>
        <v>44.117647058823529</v>
      </c>
      <c r="K99" s="66">
        <f t="shared" si="7"/>
        <v>0</v>
      </c>
    </row>
    <row r="100" spans="1:11">
      <c r="A100" s="5" t="s">
        <v>3450</v>
      </c>
      <c r="B100">
        <v>180</v>
      </c>
      <c r="C100">
        <v>0</v>
      </c>
      <c r="D100">
        <v>0</v>
      </c>
      <c r="E100">
        <v>0</v>
      </c>
      <c r="F100" s="1">
        <v>40</v>
      </c>
      <c r="H100" s="66">
        <f t="shared" si="4"/>
        <v>0</v>
      </c>
      <c r="I100" s="66">
        <f t="shared" si="5"/>
        <v>0</v>
      </c>
      <c r="J100" s="66">
        <f t="shared" si="6"/>
        <v>111.1111111111111</v>
      </c>
      <c r="K100" s="66">
        <f t="shared" si="7"/>
        <v>0</v>
      </c>
    </row>
    <row r="101" spans="1:11">
      <c r="A101" s="5" t="s">
        <v>3451</v>
      </c>
      <c r="B101">
        <v>180</v>
      </c>
      <c r="C101">
        <v>0</v>
      </c>
      <c r="D101">
        <v>0</v>
      </c>
      <c r="E101">
        <v>0</v>
      </c>
      <c r="F101" s="1">
        <v>25</v>
      </c>
      <c r="H101" s="66">
        <f t="shared" si="4"/>
        <v>0</v>
      </c>
      <c r="I101" s="66">
        <f t="shared" si="5"/>
        <v>0</v>
      </c>
      <c r="J101" s="66">
        <f t="shared" si="6"/>
        <v>69.444444444444443</v>
      </c>
      <c r="K101" s="66">
        <f t="shared" si="7"/>
        <v>0</v>
      </c>
    </row>
    <row r="102" spans="1:11">
      <c r="A102" s="5" t="s">
        <v>3452</v>
      </c>
      <c r="B102">
        <v>160</v>
      </c>
      <c r="C102">
        <v>0</v>
      </c>
      <c r="D102">
        <v>0</v>
      </c>
      <c r="E102">
        <v>0</v>
      </c>
      <c r="F102" s="1">
        <v>25</v>
      </c>
      <c r="H102" s="66">
        <f t="shared" si="4"/>
        <v>0</v>
      </c>
      <c r="I102" s="66">
        <f t="shared" si="5"/>
        <v>0</v>
      </c>
      <c r="J102" s="66">
        <f t="shared" si="6"/>
        <v>78.125</v>
      </c>
      <c r="K102" s="66">
        <f t="shared" si="7"/>
        <v>0</v>
      </c>
    </row>
    <row r="103" spans="1:11">
      <c r="A103" s="5" t="s">
        <v>3453</v>
      </c>
      <c r="B103">
        <v>0</v>
      </c>
      <c r="C103">
        <v>0</v>
      </c>
      <c r="D103">
        <v>0</v>
      </c>
      <c r="E103">
        <v>0</v>
      </c>
      <c r="F103" s="1">
        <v>5</v>
      </c>
      <c r="H103" s="66" t="e">
        <f t="shared" si="4"/>
        <v>#DIV/0!</v>
      </c>
      <c r="I103" s="66" t="e">
        <f t="shared" si="5"/>
        <v>#DIV/0!</v>
      </c>
      <c r="J103" s="66" t="e">
        <f t="shared" si="6"/>
        <v>#DIV/0!</v>
      </c>
      <c r="K103" s="66" t="e">
        <f t="shared" si="7"/>
        <v>#DIV/0!</v>
      </c>
    </row>
    <row r="104" spans="1:11">
      <c r="A104" s="5" t="s">
        <v>3454</v>
      </c>
      <c r="B104">
        <v>160</v>
      </c>
      <c r="C104">
        <v>0</v>
      </c>
      <c r="D104">
        <v>0</v>
      </c>
      <c r="E104">
        <v>0</v>
      </c>
      <c r="F104" s="1">
        <v>40</v>
      </c>
      <c r="H104" s="66">
        <f t="shared" si="4"/>
        <v>0</v>
      </c>
      <c r="I104" s="66">
        <f t="shared" si="5"/>
        <v>0</v>
      </c>
      <c r="J104" s="66">
        <f t="shared" si="6"/>
        <v>125</v>
      </c>
      <c r="K104" s="66">
        <f t="shared" si="7"/>
        <v>0</v>
      </c>
    </row>
    <row r="105" spans="1:11">
      <c r="A105" s="5" t="s">
        <v>3455</v>
      </c>
      <c r="B105">
        <v>5</v>
      </c>
      <c r="C105">
        <v>0</v>
      </c>
      <c r="D105">
        <v>0</v>
      </c>
      <c r="E105">
        <v>0</v>
      </c>
      <c r="F105" s="1">
        <v>10</v>
      </c>
      <c r="H105" s="66">
        <f t="shared" si="4"/>
        <v>0</v>
      </c>
      <c r="I105" s="66">
        <f t="shared" si="5"/>
        <v>0</v>
      </c>
      <c r="J105" s="66">
        <f t="shared" si="6"/>
        <v>1000</v>
      </c>
      <c r="K105" s="66">
        <f t="shared" si="7"/>
        <v>0</v>
      </c>
    </row>
    <row r="106" spans="1:11">
      <c r="A106" s="5" t="s">
        <v>3456</v>
      </c>
      <c r="B106">
        <v>110</v>
      </c>
      <c r="C106">
        <v>0</v>
      </c>
      <c r="D106">
        <v>0</v>
      </c>
      <c r="E106">
        <v>0</v>
      </c>
      <c r="F106" s="1">
        <v>10</v>
      </c>
      <c r="H106" s="66">
        <f t="shared" si="4"/>
        <v>0</v>
      </c>
      <c r="I106" s="66">
        <f t="shared" si="5"/>
        <v>0</v>
      </c>
      <c r="J106" s="66">
        <f t="shared" si="6"/>
        <v>45.454545454545453</v>
      </c>
      <c r="K106" s="66">
        <f t="shared" si="7"/>
        <v>0</v>
      </c>
    </row>
    <row r="107" spans="1:11">
      <c r="A107" s="5" t="s">
        <v>3457</v>
      </c>
      <c r="B107">
        <v>70</v>
      </c>
      <c r="C107">
        <v>1</v>
      </c>
      <c r="D107">
        <v>0</v>
      </c>
      <c r="E107">
        <v>0</v>
      </c>
      <c r="F107" s="1">
        <v>10</v>
      </c>
      <c r="H107" s="66">
        <f t="shared" si="4"/>
        <v>7.1428571428571423</v>
      </c>
      <c r="I107" s="66">
        <f t="shared" si="5"/>
        <v>0</v>
      </c>
      <c r="J107" s="66">
        <f t="shared" si="6"/>
        <v>71.428571428571431</v>
      </c>
      <c r="K107" s="66">
        <f t="shared" si="7"/>
        <v>0</v>
      </c>
    </row>
    <row r="108" spans="1:11">
      <c r="A108" s="5" t="s">
        <v>3458</v>
      </c>
      <c r="B108">
        <v>0</v>
      </c>
      <c r="C108">
        <v>0</v>
      </c>
      <c r="D108">
        <v>0</v>
      </c>
      <c r="E108">
        <v>0</v>
      </c>
      <c r="F108" s="1">
        <v>0</v>
      </c>
      <c r="H108" s="66" t="e">
        <f t="shared" si="4"/>
        <v>#DIV/0!</v>
      </c>
      <c r="I108" s="66" t="e">
        <f t="shared" si="5"/>
        <v>#DIV/0!</v>
      </c>
      <c r="J108" s="66" t="e">
        <f t="shared" si="6"/>
        <v>#DIV/0!</v>
      </c>
      <c r="K108" s="66" t="e">
        <f t="shared" si="7"/>
        <v>#DIV/0!</v>
      </c>
    </row>
    <row r="109" spans="1:11">
      <c r="A109" s="5" t="s">
        <v>3459</v>
      </c>
      <c r="B109">
        <v>190</v>
      </c>
      <c r="C109">
        <v>0</v>
      </c>
      <c r="D109">
        <v>0</v>
      </c>
      <c r="E109">
        <v>0</v>
      </c>
      <c r="F109" s="1">
        <v>5</v>
      </c>
      <c r="H109" s="66">
        <f t="shared" si="4"/>
        <v>0</v>
      </c>
      <c r="I109" s="66">
        <f t="shared" si="5"/>
        <v>0</v>
      </c>
      <c r="J109" s="66">
        <f t="shared" si="6"/>
        <v>13.157894736842104</v>
      </c>
      <c r="K109" s="66">
        <f t="shared" si="7"/>
        <v>0</v>
      </c>
    </row>
    <row r="110" spans="1:11">
      <c r="A110" s="5" t="s">
        <v>3460</v>
      </c>
      <c r="B110">
        <v>230</v>
      </c>
      <c r="C110">
        <v>1</v>
      </c>
      <c r="D110">
        <v>0</v>
      </c>
      <c r="E110">
        <v>0</v>
      </c>
      <c r="F110" s="1">
        <v>10</v>
      </c>
      <c r="H110" s="66">
        <f t="shared" si="4"/>
        <v>2.1739130434782608</v>
      </c>
      <c r="I110" s="66">
        <f t="shared" si="5"/>
        <v>0</v>
      </c>
      <c r="J110" s="66">
        <f t="shared" si="6"/>
        <v>21.739130434782609</v>
      </c>
      <c r="K110" s="66">
        <f t="shared" si="7"/>
        <v>0</v>
      </c>
    </row>
  </sheetData>
  <phoneticPr fontId="3" type="noConversion"/>
  <pageMargins left="0.7" right="0.7" top="0.75" bottom="0.75" header="0.3" footer="0.3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72"/>
  <sheetViews>
    <sheetView zoomScale="80" zoomScaleNormal="80" zoomScalePageLayoutView="80" workbookViewId="0">
      <selection activeCell="H3" sqref="H3:K5"/>
    </sheetView>
  </sheetViews>
  <sheetFormatPr baseColWidth="10" defaultColWidth="8.83203125" defaultRowHeight="14" x14ac:dyDescent="0"/>
  <cols>
    <col min="1" max="1" width="56.83203125" bestFit="1" customWidth="1"/>
    <col min="2" max="2" width="16.5" customWidth="1"/>
    <col min="3" max="3" width="9.6640625" customWidth="1"/>
    <col min="4" max="4" width="11.5" customWidth="1"/>
    <col min="5" max="5" width="15.33203125" customWidth="1"/>
    <col min="6" max="6" width="12.5" customWidth="1"/>
    <col min="8" max="8" width="14" customWidth="1"/>
    <col min="9" max="9" width="15.1640625" customWidth="1"/>
    <col min="10" max="10" width="13.5" customWidth="1"/>
  </cols>
  <sheetData>
    <row r="1" spans="1:11">
      <c r="A1" t="s">
        <v>3591</v>
      </c>
      <c r="B1" t="s">
        <v>3499</v>
      </c>
    </row>
    <row r="2" spans="1:11" ht="15" thickBot="1">
      <c r="A2" t="s">
        <v>3592</v>
      </c>
      <c r="B2" s="7">
        <v>40983</v>
      </c>
    </row>
    <row r="3" spans="1:11" ht="15" thickBot="1">
      <c r="A3" s="2" t="s">
        <v>3594</v>
      </c>
      <c r="B3" s="3" t="s">
        <v>3571</v>
      </c>
      <c r="C3" s="3" t="s">
        <v>3573</v>
      </c>
      <c r="D3" s="3" t="s">
        <v>3574</v>
      </c>
      <c r="E3" s="3" t="s">
        <v>3595</v>
      </c>
      <c r="F3" s="3" t="s">
        <v>3575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1" ht="15" thickBot="1">
      <c r="A4" s="6" t="s">
        <v>3531</v>
      </c>
      <c r="H4" s="66"/>
      <c r="I4" s="66"/>
      <c r="J4" s="66"/>
      <c r="K4" s="66"/>
    </row>
    <row r="5" spans="1:11">
      <c r="A5" s="5" t="s">
        <v>3532</v>
      </c>
      <c r="B5">
        <v>430</v>
      </c>
      <c r="C5">
        <v>3</v>
      </c>
      <c r="D5">
        <v>30</v>
      </c>
      <c r="E5">
        <v>3.5</v>
      </c>
      <c r="F5">
        <v>1410</v>
      </c>
      <c r="H5" s="66">
        <f>C5/B5*500</f>
        <v>3.4883720930232558</v>
      </c>
      <c r="I5" s="66">
        <f>D5/B5*500</f>
        <v>34.883720930232556</v>
      </c>
      <c r="J5" s="66">
        <f>F5/B5*500</f>
        <v>1639.5348837209303</v>
      </c>
      <c r="K5" s="66">
        <f>(E5*9)/B5*100</f>
        <v>7.3255813953488378</v>
      </c>
    </row>
    <row r="6" spans="1:11">
      <c r="A6" s="5" t="s">
        <v>3533</v>
      </c>
      <c r="B6">
        <v>490</v>
      </c>
      <c r="C6">
        <v>3</v>
      </c>
      <c r="D6">
        <v>33</v>
      </c>
      <c r="E6">
        <v>6</v>
      </c>
      <c r="F6">
        <v>1660</v>
      </c>
      <c r="H6" s="66">
        <f t="shared" ref="H6:H69" si="0">C6/B6*500</f>
        <v>3.0612244897959182</v>
      </c>
      <c r="I6" s="66">
        <f t="shared" ref="I6:I69" si="1">D6/B6*500</f>
        <v>33.673469387755105</v>
      </c>
      <c r="J6" s="66">
        <f t="shared" ref="J6:J69" si="2">F6/B6*500</f>
        <v>1693.8775510204082</v>
      </c>
      <c r="K6" s="66">
        <f t="shared" ref="K6:K69" si="3">(E6*9)/B6*100</f>
        <v>11.020408163265307</v>
      </c>
    </row>
    <row r="7" spans="1:11">
      <c r="A7" s="5" t="s">
        <v>3534</v>
      </c>
      <c r="B7">
        <v>480</v>
      </c>
      <c r="C7">
        <v>3</v>
      </c>
      <c r="D7">
        <v>31</v>
      </c>
      <c r="E7">
        <v>4.5</v>
      </c>
      <c r="F7">
        <v>1660</v>
      </c>
      <c r="H7" s="66">
        <f t="shared" si="0"/>
        <v>3.125</v>
      </c>
      <c r="I7" s="66">
        <f t="shared" si="1"/>
        <v>32.291666666666671</v>
      </c>
      <c r="J7" s="66">
        <f t="shared" si="2"/>
        <v>1729.1666666666667</v>
      </c>
      <c r="K7" s="66">
        <f t="shared" si="3"/>
        <v>8.4375</v>
      </c>
    </row>
    <row r="8" spans="1:11">
      <c r="A8" s="5" t="s">
        <v>3535</v>
      </c>
      <c r="B8">
        <v>570</v>
      </c>
      <c r="C8">
        <v>4</v>
      </c>
      <c r="D8">
        <v>36</v>
      </c>
      <c r="E8">
        <v>8</v>
      </c>
      <c r="F8">
        <v>1810</v>
      </c>
      <c r="H8" s="66">
        <f t="shared" si="0"/>
        <v>3.5087719298245617</v>
      </c>
      <c r="I8" s="66">
        <f t="shared" si="1"/>
        <v>31.578947368421055</v>
      </c>
      <c r="J8" s="66">
        <f t="shared" si="2"/>
        <v>1587.719298245614</v>
      </c>
      <c r="K8" s="66">
        <f t="shared" si="3"/>
        <v>12.631578947368421</v>
      </c>
    </row>
    <row r="9" spans="1:11">
      <c r="A9" s="5" t="s">
        <v>3536</v>
      </c>
      <c r="B9">
        <v>290</v>
      </c>
      <c r="C9">
        <v>3</v>
      </c>
      <c r="D9">
        <v>9</v>
      </c>
      <c r="E9">
        <v>1</v>
      </c>
      <c r="F9">
        <v>1030</v>
      </c>
      <c r="H9" s="66">
        <f t="shared" si="0"/>
        <v>5.1724137931034484</v>
      </c>
      <c r="I9" s="66">
        <f t="shared" si="1"/>
        <v>15.517241379310345</v>
      </c>
      <c r="J9" s="66">
        <f t="shared" si="2"/>
        <v>1775.8620689655174</v>
      </c>
      <c r="K9" s="66">
        <f t="shared" si="3"/>
        <v>3.103448275862069</v>
      </c>
    </row>
    <row r="10" spans="1:11">
      <c r="A10" s="5" t="s">
        <v>3537</v>
      </c>
      <c r="B10">
        <v>410</v>
      </c>
      <c r="C10">
        <v>3</v>
      </c>
      <c r="D10">
        <v>37</v>
      </c>
      <c r="E10">
        <v>5</v>
      </c>
      <c r="F10">
        <v>1350</v>
      </c>
      <c r="H10" s="66">
        <f t="shared" si="0"/>
        <v>3.6585365853658538</v>
      </c>
      <c r="I10" s="66">
        <f t="shared" si="1"/>
        <v>45.121951219512191</v>
      </c>
      <c r="J10" s="66">
        <f t="shared" si="2"/>
        <v>1646.3414634146341</v>
      </c>
      <c r="K10" s="66">
        <f t="shared" si="3"/>
        <v>10.975609756097562</v>
      </c>
    </row>
    <row r="11" spans="1:11">
      <c r="A11" s="5" t="s">
        <v>3538</v>
      </c>
      <c r="B11">
        <v>400</v>
      </c>
      <c r="C11">
        <v>1</v>
      </c>
      <c r="D11">
        <v>42</v>
      </c>
      <c r="E11">
        <v>3.5</v>
      </c>
      <c r="F11">
        <v>1490</v>
      </c>
      <c r="H11" s="66">
        <f t="shared" si="0"/>
        <v>1.25</v>
      </c>
      <c r="I11" s="66">
        <f t="shared" si="1"/>
        <v>52.5</v>
      </c>
      <c r="J11" s="66">
        <f t="shared" si="2"/>
        <v>1862.5</v>
      </c>
      <c r="K11" s="66">
        <f t="shared" si="3"/>
        <v>7.875</v>
      </c>
    </row>
    <row r="12" spans="1:11">
      <c r="A12" s="5" t="s">
        <v>3539</v>
      </c>
      <c r="B12">
        <v>360</v>
      </c>
      <c r="C12">
        <v>1</v>
      </c>
      <c r="D12">
        <v>34</v>
      </c>
      <c r="E12">
        <v>3.5</v>
      </c>
      <c r="F12">
        <v>1230</v>
      </c>
      <c r="H12" s="66">
        <f t="shared" si="0"/>
        <v>1.3888888888888888</v>
      </c>
      <c r="I12" s="66">
        <f t="shared" si="1"/>
        <v>47.222222222222221</v>
      </c>
      <c r="J12" s="66">
        <f t="shared" si="2"/>
        <v>1708.3333333333333</v>
      </c>
      <c r="K12" s="66">
        <f t="shared" si="3"/>
        <v>8.75</v>
      </c>
    </row>
    <row r="13" spans="1:11" ht="15" thickBot="1">
      <c r="A13" s="5" t="s">
        <v>3540</v>
      </c>
      <c r="B13">
        <v>490</v>
      </c>
      <c r="C13">
        <v>5</v>
      </c>
      <c r="D13">
        <v>28</v>
      </c>
      <c r="E13">
        <v>3</v>
      </c>
      <c r="F13">
        <v>1130</v>
      </c>
      <c r="H13" s="66">
        <f t="shared" si="0"/>
        <v>5.1020408163265305</v>
      </c>
      <c r="I13" s="66">
        <f t="shared" si="1"/>
        <v>28.571428571428569</v>
      </c>
      <c r="J13" s="66">
        <f t="shared" si="2"/>
        <v>1153.0612244897959</v>
      </c>
      <c r="K13" s="66">
        <f t="shared" si="3"/>
        <v>5.5102040816326534</v>
      </c>
    </row>
    <row r="14" spans="1:11" ht="15" thickBot="1">
      <c r="A14" s="6" t="s">
        <v>3541</v>
      </c>
      <c r="H14" s="66"/>
      <c r="I14" s="66"/>
      <c r="J14" s="66"/>
      <c r="K14" s="66"/>
    </row>
    <row r="15" spans="1:11">
      <c r="A15" s="5" t="s">
        <v>3542</v>
      </c>
      <c r="B15">
        <v>410</v>
      </c>
      <c r="C15">
        <v>9</v>
      </c>
      <c r="D15">
        <v>33</v>
      </c>
      <c r="E15">
        <v>4</v>
      </c>
      <c r="F15">
        <v>1290</v>
      </c>
      <c r="H15" s="66">
        <f t="shared" si="0"/>
        <v>10.97560975609756</v>
      </c>
      <c r="I15" s="66">
        <f t="shared" si="1"/>
        <v>40.243902439024389</v>
      </c>
      <c r="J15" s="66">
        <f t="shared" si="2"/>
        <v>1573.1707317073171</v>
      </c>
      <c r="K15" s="66">
        <f t="shared" si="3"/>
        <v>8.7804878048780477</v>
      </c>
    </row>
    <row r="16" spans="1:11">
      <c r="A16" s="5" t="s">
        <v>3543</v>
      </c>
      <c r="B16">
        <v>460</v>
      </c>
      <c r="C16">
        <v>8</v>
      </c>
      <c r="D16">
        <v>40</v>
      </c>
      <c r="E16">
        <v>6</v>
      </c>
      <c r="F16">
        <v>1510</v>
      </c>
      <c r="H16" s="66">
        <f t="shared" si="0"/>
        <v>8.695652173913043</v>
      </c>
      <c r="I16" s="66">
        <f t="shared" si="1"/>
        <v>43.478260869565219</v>
      </c>
      <c r="J16" s="66">
        <f t="shared" si="2"/>
        <v>1641.304347826087</v>
      </c>
      <c r="K16" s="66">
        <f t="shared" si="3"/>
        <v>11.739130434782609</v>
      </c>
    </row>
    <row r="17" spans="1:11">
      <c r="A17" s="5" t="s">
        <v>3544</v>
      </c>
      <c r="B17">
        <v>410</v>
      </c>
      <c r="C17">
        <v>8</v>
      </c>
      <c r="D17">
        <v>34</v>
      </c>
      <c r="E17">
        <v>4</v>
      </c>
      <c r="F17">
        <v>1350</v>
      </c>
      <c r="H17" s="66">
        <f t="shared" si="0"/>
        <v>9.7560975609756095</v>
      </c>
      <c r="I17" s="66">
        <f t="shared" si="1"/>
        <v>41.463414634146346</v>
      </c>
      <c r="J17" s="66">
        <f t="shared" si="2"/>
        <v>1646.3414634146341</v>
      </c>
      <c r="K17" s="66">
        <f t="shared" si="3"/>
        <v>8.7804878048780477</v>
      </c>
    </row>
    <row r="18" spans="1:11">
      <c r="A18" s="5" t="s">
        <v>3545</v>
      </c>
      <c r="B18">
        <v>220</v>
      </c>
      <c r="C18">
        <v>4</v>
      </c>
      <c r="D18">
        <v>22</v>
      </c>
      <c r="E18">
        <v>3.5</v>
      </c>
      <c r="F18">
        <v>640</v>
      </c>
      <c r="H18" s="66">
        <f t="shared" si="0"/>
        <v>9.0909090909090899</v>
      </c>
      <c r="I18" s="66">
        <f t="shared" si="1"/>
        <v>50</v>
      </c>
      <c r="J18" s="66">
        <f t="shared" si="2"/>
        <v>1454.5454545454545</v>
      </c>
      <c r="K18" s="66">
        <f t="shared" si="3"/>
        <v>14.318181818181818</v>
      </c>
    </row>
    <row r="19" spans="1:11">
      <c r="A19" s="5" t="s">
        <v>3546</v>
      </c>
      <c r="B19">
        <v>180</v>
      </c>
      <c r="C19">
        <v>4</v>
      </c>
      <c r="D19">
        <v>23</v>
      </c>
      <c r="E19">
        <v>3.5</v>
      </c>
      <c r="F19">
        <v>650</v>
      </c>
      <c r="H19" s="66">
        <f t="shared" si="0"/>
        <v>11.111111111111111</v>
      </c>
      <c r="I19" s="66">
        <f t="shared" si="1"/>
        <v>63.888888888888886</v>
      </c>
      <c r="J19" s="66">
        <f t="shared" si="2"/>
        <v>1805.5555555555557</v>
      </c>
      <c r="K19" s="66">
        <f t="shared" si="3"/>
        <v>17.5</v>
      </c>
    </row>
    <row r="20" spans="1:11">
      <c r="A20" s="5" t="s">
        <v>3547</v>
      </c>
      <c r="B20">
        <v>460</v>
      </c>
      <c r="C20">
        <v>5</v>
      </c>
      <c r="D20">
        <v>40</v>
      </c>
      <c r="E20">
        <v>6</v>
      </c>
      <c r="F20">
        <v>1350</v>
      </c>
      <c r="H20" s="66">
        <f t="shared" si="0"/>
        <v>5.4347826086956523</v>
      </c>
      <c r="I20" s="66">
        <f t="shared" si="1"/>
        <v>43.478260869565219</v>
      </c>
      <c r="J20" s="66">
        <f t="shared" si="2"/>
        <v>1467.3913043478262</v>
      </c>
      <c r="K20" s="66">
        <f t="shared" si="3"/>
        <v>11.739130434782609</v>
      </c>
    </row>
    <row r="21" spans="1:11" ht="15" thickBot="1">
      <c r="A21" s="5" t="s">
        <v>3548</v>
      </c>
      <c r="B21">
        <v>240</v>
      </c>
      <c r="C21">
        <v>5</v>
      </c>
      <c r="D21">
        <v>26</v>
      </c>
      <c r="E21">
        <v>4</v>
      </c>
      <c r="F21">
        <v>820</v>
      </c>
      <c r="H21" s="66">
        <f t="shared" si="0"/>
        <v>10.416666666666666</v>
      </c>
      <c r="I21" s="66">
        <f t="shared" si="1"/>
        <v>54.166666666666671</v>
      </c>
      <c r="J21" s="66">
        <f t="shared" si="2"/>
        <v>1708.3333333333333</v>
      </c>
      <c r="K21" s="66">
        <f t="shared" si="3"/>
        <v>15</v>
      </c>
    </row>
    <row r="22" spans="1:11" ht="15" thickBot="1">
      <c r="A22" s="6" t="s">
        <v>3549</v>
      </c>
      <c r="H22" s="66"/>
      <c r="I22" s="66"/>
      <c r="J22" s="66"/>
      <c r="K22" s="66"/>
    </row>
    <row r="23" spans="1:11">
      <c r="A23" s="5" t="s">
        <v>3550</v>
      </c>
      <c r="B23">
        <v>390</v>
      </c>
      <c r="C23">
        <v>5</v>
      </c>
      <c r="D23">
        <v>5</v>
      </c>
      <c r="E23">
        <v>3</v>
      </c>
      <c r="F23">
        <v>180</v>
      </c>
      <c r="H23" s="66">
        <f t="shared" si="0"/>
        <v>6.4102564102564097</v>
      </c>
      <c r="I23" s="66">
        <f t="shared" si="1"/>
        <v>6.4102564102564097</v>
      </c>
      <c r="J23" s="66">
        <f t="shared" si="2"/>
        <v>230.76923076923077</v>
      </c>
      <c r="K23" s="66">
        <f t="shared" si="3"/>
        <v>6.9230769230769234</v>
      </c>
    </row>
    <row r="24" spans="1:11">
      <c r="A24" s="5" t="s">
        <v>3551</v>
      </c>
      <c r="B24">
        <v>260</v>
      </c>
      <c r="C24">
        <v>4</v>
      </c>
      <c r="D24">
        <v>2</v>
      </c>
      <c r="E24">
        <v>2</v>
      </c>
      <c r="F24">
        <v>160</v>
      </c>
      <c r="H24" s="66">
        <f t="shared" si="0"/>
        <v>7.6923076923076925</v>
      </c>
      <c r="I24" s="66">
        <f t="shared" si="1"/>
        <v>3.8461538461538463</v>
      </c>
      <c r="J24" s="66">
        <f t="shared" si="2"/>
        <v>307.69230769230774</v>
      </c>
      <c r="K24" s="66">
        <f t="shared" si="3"/>
        <v>6.9230769230769234</v>
      </c>
    </row>
    <row r="25" spans="1:11">
      <c r="A25" s="5" t="s">
        <v>3552</v>
      </c>
      <c r="B25">
        <v>350</v>
      </c>
      <c r="C25">
        <v>1</v>
      </c>
      <c r="D25">
        <v>28</v>
      </c>
      <c r="E25">
        <v>4</v>
      </c>
      <c r="F25">
        <v>1130</v>
      </c>
      <c r="H25" s="66">
        <f t="shared" si="0"/>
        <v>1.4285714285714286</v>
      </c>
      <c r="I25" s="66">
        <f t="shared" si="1"/>
        <v>40</v>
      </c>
      <c r="J25" s="66">
        <f t="shared" si="2"/>
        <v>1614.2857142857142</v>
      </c>
      <c r="K25" s="66">
        <f t="shared" si="3"/>
        <v>10.285714285714285</v>
      </c>
    </row>
    <row r="26" spans="1:11">
      <c r="A26" s="5" t="s">
        <v>3553</v>
      </c>
      <c r="B26">
        <v>230</v>
      </c>
      <c r="C26">
        <v>14</v>
      </c>
      <c r="D26">
        <v>19</v>
      </c>
      <c r="E26">
        <v>2</v>
      </c>
      <c r="F26">
        <v>860</v>
      </c>
      <c r="H26" s="66">
        <f t="shared" si="0"/>
        <v>30.434782608695652</v>
      </c>
      <c r="I26" s="66">
        <f t="shared" si="1"/>
        <v>41.304347826086953</v>
      </c>
      <c r="J26" s="66">
        <f t="shared" si="2"/>
        <v>1869.5652173913045</v>
      </c>
      <c r="K26" s="66">
        <f t="shared" si="3"/>
        <v>7.8260869565217401</v>
      </c>
    </row>
    <row r="27" spans="1:11">
      <c r="A27" s="5" t="s">
        <v>3554</v>
      </c>
      <c r="B27">
        <v>360</v>
      </c>
      <c r="C27">
        <v>3</v>
      </c>
      <c r="D27">
        <v>2</v>
      </c>
      <c r="E27">
        <v>5</v>
      </c>
      <c r="F27">
        <v>280</v>
      </c>
      <c r="H27" s="66">
        <f t="shared" si="0"/>
        <v>4.166666666666667</v>
      </c>
      <c r="I27" s="66">
        <f t="shared" si="1"/>
        <v>2.7777777777777777</v>
      </c>
      <c r="J27" s="66">
        <f t="shared" si="2"/>
        <v>388.88888888888891</v>
      </c>
      <c r="K27" s="66">
        <f t="shared" si="3"/>
        <v>12.5</v>
      </c>
    </row>
    <row r="28" spans="1:11">
      <c r="A28" s="5" t="s">
        <v>3555</v>
      </c>
      <c r="B28">
        <v>70</v>
      </c>
      <c r="C28">
        <v>2</v>
      </c>
      <c r="D28">
        <v>1</v>
      </c>
      <c r="E28">
        <v>0</v>
      </c>
      <c r="F28">
        <v>0</v>
      </c>
      <c r="H28" s="66">
        <f t="shared" si="0"/>
        <v>14.285714285714285</v>
      </c>
      <c r="I28" s="66">
        <f t="shared" si="1"/>
        <v>7.1428571428571423</v>
      </c>
      <c r="J28" s="66">
        <f t="shared" si="2"/>
        <v>0</v>
      </c>
      <c r="K28" s="66">
        <f t="shared" si="3"/>
        <v>0</v>
      </c>
    </row>
    <row r="29" spans="1:11">
      <c r="A29" s="5" t="s">
        <v>3479</v>
      </c>
      <c r="B29">
        <v>80</v>
      </c>
      <c r="C29">
        <v>1</v>
      </c>
      <c r="D29">
        <v>1</v>
      </c>
      <c r="E29">
        <v>0</v>
      </c>
      <c r="F29">
        <v>50</v>
      </c>
      <c r="H29" s="66">
        <f t="shared" si="0"/>
        <v>6.25</v>
      </c>
      <c r="I29" s="66">
        <f t="shared" si="1"/>
        <v>6.25</v>
      </c>
      <c r="J29" s="66">
        <f t="shared" si="2"/>
        <v>312.5</v>
      </c>
      <c r="K29" s="66">
        <f t="shared" si="3"/>
        <v>0</v>
      </c>
    </row>
    <row r="30" spans="1:11">
      <c r="A30" s="5" t="s">
        <v>3480</v>
      </c>
      <c r="B30">
        <v>60</v>
      </c>
      <c r="C30">
        <v>0</v>
      </c>
      <c r="D30">
        <v>1</v>
      </c>
      <c r="E30">
        <v>0</v>
      </c>
      <c r="F30">
        <v>150</v>
      </c>
      <c r="H30" s="66">
        <f t="shared" si="0"/>
        <v>0</v>
      </c>
      <c r="I30" s="66">
        <f t="shared" si="1"/>
        <v>8.3333333333333339</v>
      </c>
      <c r="J30" s="66">
        <f t="shared" si="2"/>
        <v>1250</v>
      </c>
      <c r="K30" s="66">
        <f t="shared" si="3"/>
        <v>0</v>
      </c>
    </row>
    <row r="31" spans="1:11">
      <c r="A31" s="5" t="s">
        <v>3481</v>
      </c>
      <c r="B31">
        <v>60</v>
      </c>
      <c r="C31">
        <v>1</v>
      </c>
      <c r="D31">
        <v>1</v>
      </c>
      <c r="E31">
        <v>0</v>
      </c>
      <c r="F31">
        <v>25</v>
      </c>
      <c r="H31" s="66">
        <f t="shared" si="0"/>
        <v>8.3333333333333339</v>
      </c>
      <c r="I31" s="66">
        <f t="shared" si="1"/>
        <v>8.3333333333333339</v>
      </c>
      <c r="J31" s="66">
        <f t="shared" si="2"/>
        <v>208.33333333333334</v>
      </c>
      <c r="K31" s="66">
        <f t="shared" si="3"/>
        <v>0</v>
      </c>
    </row>
    <row r="32" spans="1:11">
      <c r="A32" s="5" t="s">
        <v>3482</v>
      </c>
      <c r="B32">
        <v>90</v>
      </c>
      <c r="C32">
        <v>1</v>
      </c>
      <c r="D32">
        <v>2</v>
      </c>
      <c r="E32">
        <v>1</v>
      </c>
      <c r="F32">
        <v>55</v>
      </c>
      <c r="H32" s="66">
        <f t="shared" si="0"/>
        <v>5.5555555555555554</v>
      </c>
      <c r="I32" s="66">
        <f t="shared" si="1"/>
        <v>11.111111111111111</v>
      </c>
      <c r="J32" s="66">
        <f t="shared" si="2"/>
        <v>305.5555555555556</v>
      </c>
      <c r="K32" s="66">
        <f t="shared" si="3"/>
        <v>10</v>
      </c>
    </row>
    <row r="33" spans="1:11" ht="15" thickBot="1">
      <c r="A33" s="5" t="s">
        <v>3556</v>
      </c>
      <c r="B33">
        <v>70</v>
      </c>
      <c r="C33">
        <v>2</v>
      </c>
      <c r="D33">
        <v>5</v>
      </c>
      <c r="E33">
        <v>3</v>
      </c>
      <c r="F33">
        <v>110</v>
      </c>
      <c r="H33" s="66">
        <f t="shared" si="0"/>
        <v>14.285714285714285</v>
      </c>
      <c r="I33" s="66">
        <f t="shared" si="1"/>
        <v>35.714285714285715</v>
      </c>
      <c r="J33" s="66">
        <f t="shared" si="2"/>
        <v>785.71428571428567</v>
      </c>
      <c r="K33" s="66">
        <f t="shared" si="3"/>
        <v>38.571428571428577</v>
      </c>
    </row>
    <row r="34" spans="1:11" ht="15" thickBot="1">
      <c r="A34" s="6" t="s">
        <v>3576</v>
      </c>
      <c r="H34" s="66"/>
      <c r="I34" s="66"/>
      <c r="J34" s="66"/>
      <c r="K34" s="66"/>
    </row>
    <row r="35" spans="1:11">
      <c r="A35" s="5" t="s">
        <v>3557</v>
      </c>
      <c r="B35">
        <v>440</v>
      </c>
      <c r="C35">
        <v>3</v>
      </c>
      <c r="D35">
        <v>17</v>
      </c>
      <c r="E35">
        <v>8</v>
      </c>
      <c r="F35">
        <v>1230</v>
      </c>
      <c r="H35" s="66">
        <f t="shared" si="0"/>
        <v>3.4090909090909087</v>
      </c>
      <c r="I35" s="66">
        <f t="shared" si="1"/>
        <v>19.318181818181817</v>
      </c>
      <c r="J35" s="66">
        <f t="shared" si="2"/>
        <v>1397.7272727272727</v>
      </c>
      <c r="K35" s="66">
        <f t="shared" si="3"/>
        <v>16.363636363636363</v>
      </c>
    </row>
    <row r="36" spans="1:11">
      <c r="A36" s="5" t="s">
        <v>3558</v>
      </c>
      <c r="B36">
        <v>310</v>
      </c>
      <c r="C36">
        <v>2</v>
      </c>
      <c r="D36">
        <v>5</v>
      </c>
      <c r="E36">
        <v>7</v>
      </c>
      <c r="F36">
        <v>700</v>
      </c>
      <c r="H36" s="66">
        <f t="shared" si="0"/>
        <v>3.225806451612903</v>
      </c>
      <c r="I36" s="66">
        <f t="shared" si="1"/>
        <v>8.064516129032258</v>
      </c>
      <c r="J36" s="66">
        <f t="shared" si="2"/>
        <v>1129.0322580645163</v>
      </c>
      <c r="K36" s="66">
        <f t="shared" si="3"/>
        <v>20.322580645161288</v>
      </c>
    </row>
    <row r="37" spans="1:11">
      <c r="A37" s="5" t="s">
        <v>3559</v>
      </c>
      <c r="B37">
        <v>460</v>
      </c>
      <c r="C37">
        <v>2</v>
      </c>
      <c r="D37">
        <v>18</v>
      </c>
      <c r="E37">
        <v>12</v>
      </c>
      <c r="F37">
        <v>1200</v>
      </c>
      <c r="H37" s="66">
        <f t="shared" si="0"/>
        <v>2.1739130434782608</v>
      </c>
      <c r="I37" s="66">
        <f t="shared" si="1"/>
        <v>19.565217391304348</v>
      </c>
      <c r="J37" s="66">
        <f t="shared" si="2"/>
        <v>1304.3478260869565</v>
      </c>
      <c r="K37" s="66">
        <f t="shared" si="3"/>
        <v>23.478260869565219</v>
      </c>
    </row>
    <row r="38" spans="1:11">
      <c r="A38" s="5" t="s">
        <v>3560</v>
      </c>
      <c r="B38">
        <v>680</v>
      </c>
      <c r="C38">
        <v>2</v>
      </c>
      <c r="D38">
        <v>24</v>
      </c>
      <c r="E38">
        <v>19</v>
      </c>
      <c r="F38">
        <v>1470</v>
      </c>
      <c r="H38" s="66">
        <f t="shared" si="0"/>
        <v>1.4705882352941175</v>
      </c>
      <c r="I38" s="66">
        <f t="shared" si="1"/>
        <v>17.647058823529413</v>
      </c>
      <c r="J38" s="66">
        <f t="shared" si="2"/>
        <v>1080.8823529411764</v>
      </c>
      <c r="K38" s="66">
        <f t="shared" si="3"/>
        <v>25.147058823529413</v>
      </c>
    </row>
    <row r="39" spans="1:11">
      <c r="A39" s="5" t="s">
        <v>3561</v>
      </c>
      <c r="B39">
        <v>450</v>
      </c>
      <c r="C39">
        <v>2</v>
      </c>
      <c r="D39">
        <v>16</v>
      </c>
      <c r="E39">
        <v>8</v>
      </c>
      <c r="F39">
        <v>1300</v>
      </c>
      <c r="H39" s="66">
        <f t="shared" si="0"/>
        <v>2.2222222222222223</v>
      </c>
      <c r="I39" s="66">
        <f t="shared" si="1"/>
        <v>17.777777777777779</v>
      </c>
      <c r="J39" s="66">
        <f t="shared" si="2"/>
        <v>1444.4444444444443</v>
      </c>
      <c r="K39" s="66">
        <f t="shared" si="3"/>
        <v>16</v>
      </c>
    </row>
    <row r="40" spans="1:11">
      <c r="A40" s="5" t="s">
        <v>3562</v>
      </c>
      <c r="B40">
        <v>370</v>
      </c>
      <c r="C40">
        <v>2</v>
      </c>
      <c r="D40">
        <v>21</v>
      </c>
      <c r="E40">
        <v>3.5</v>
      </c>
      <c r="F40">
        <v>870</v>
      </c>
      <c r="H40" s="66">
        <f t="shared" si="0"/>
        <v>2.7027027027027026</v>
      </c>
      <c r="I40" s="66">
        <f t="shared" si="1"/>
        <v>28.378378378378379</v>
      </c>
      <c r="J40" s="66">
        <f t="shared" si="2"/>
        <v>1175.6756756756756</v>
      </c>
      <c r="K40" s="66">
        <f t="shared" si="3"/>
        <v>8.513513513513514</v>
      </c>
    </row>
    <row r="41" spans="1:11">
      <c r="A41" s="5" t="s">
        <v>3563</v>
      </c>
      <c r="B41">
        <v>490</v>
      </c>
      <c r="C41">
        <v>3</v>
      </c>
      <c r="D41">
        <v>29</v>
      </c>
      <c r="E41">
        <v>6</v>
      </c>
      <c r="F41">
        <v>1230</v>
      </c>
      <c r="H41" s="66">
        <f t="shared" si="0"/>
        <v>3.0612244897959182</v>
      </c>
      <c r="I41" s="66">
        <f t="shared" si="1"/>
        <v>29.591836734693878</v>
      </c>
      <c r="J41" s="66">
        <f t="shared" si="2"/>
        <v>1255.1020408163265</v>
      </c>
      <c r="K41" s="66">
        <f t="shared" si="3"/>
        <v>11.020408163265307</v>
      </c>
    </row>
    <row r="42" spans="1:11">
      <c r="A42" s="5" t="s">
        <v>3564</v>
      </c>
      <c r="B42">
        <v>430</v>
      </c>
      <c r="C42">
        <v>2</v>
      </c>
      <c r="D42">
        <v>7</v>
      </c>
      <c r="E42">
        <v>7</v>
      </c>
      <c r="F42">
        <v>240</v>
      </c>
      <c r="H42" s="66">
        <f t="shared" si="0"/>
        <v>2.3255813953488373</v>
      </c>
      <c r="I42" s="66">
        <f t="shared" si="1"/>
        <v>8.1395348837209305</v>
      </c>
      <c r="J42" s="66">
        <f t="shared" si="2"/>
        <v>279.06976744186045</v>
      </c>
      <c r="K42" s="66">
        <f t="shared" si="3"/>
        <v>14.651162790697676</v>
      </c>
    </row>
    <row r="43" spans="1:11">
      <c r="A43" s="5" t="s">
        <v>3565</v>
      </c>
      <c r="B43">
        <v>450</v>
      </c>
      <c r="C43">
        <v>2</v>
      </c>
      <c r="D43">
        <v>24</v>
      </c>
      <c r="E43">
        <v>8</v>
      </c>
      <c r="F43">
        <v>990</v>
      </c>
      <c r="H43" s="66">
        <f t="shared" si="0"/>
        <v>2.2222222222222223</v>
      </c>
      <c r="I43" s="66">
        <f t="shared" si="1"/>
        <v>26.666666666666668</v>
      </c>
      <c r="J43" s="66">
        <f t="shared" si="2"/>
        <v>1100</v>
      </c>
      <c r="K43" s="66">
        <f t="shared" si="3"/>
        <v>16</v>
      </c>
    </row>
    <row r="44" spans="1:11">
      <c r="A44" s="5" t="s">
        <v>3566</v>
      </c>
      <c r="B44">
        <v>510</v>
      </c>
      <c r="C44">
        <v>2</v>
      </c>
      <c r="D44">
        <v>23</v>
      </c>
      <c r="E44">
        <v>12</v>
      </c>
      <c r="F44">
        <v>930</v>
      </c>
      <c r="H44" s="66">
        <f t="shared" si="0"/>
        <v>1.9607843137254901</v>
      </c>
      <c r="I44" s="66">
        <f t="shared" si="1"/>
        <v>22.549019607843135</v>
      </c>
      <c r="J44" s="66">
        <f t="shared" si="2"/>
        <v>911.76470588235293</v>
      </c>
      <c r="K44" s="66">
        <f t="shared" si="3"/>
        <v>21.176470588235293</v>
      </c>
    </row>
    <row r="45" spans="1:11">
      <c r="A45" s="5" t="s">
        <v>3433</v>
      </c>
      <c r="B45">
        <v>280</v>
      </c>
      <c r="C45">
        <v>5</v>
      </c>
      <c r="D45">
        <v>6</v>
      </c>
      <c r="E45">
        <v>0.5</v>
      </c>
      <c r="F45">
        <v>45</v>
      </c>
      <c r="H45" s="66">
        <f t="shared" si="0"/>
        <v>8.9285714285714288</v>
      </c>
      <c r="I45" s="66">
        <f t="shared" si="1"/>
        <v>10.714285714285714</v>
      </c>
      <c r="J45" s="66">
        <f t="shared" si="2"/>
        <v>80.357142857142861</v>
      </c>
      <c r="K45" s="66">
        <f t="shared" si="3"/>
        <v>1.607142857142857</v>
      </c>
    </row>
    <row r="46" spans="1:11">
      <c r="A46" s="5" t="s">
        <v>3434</v>
      </c>
      <c r="B46">
        <v>80</v>
      </c>
      <c r="C46">
        <v>1</v>
      </c>
      <c r="D46">
        <v>2</v>
      </c>
      <c r="E46">
        <v>0.5</v>
      </c>
      <c r="F46">
        <v>10</v>
      </c>
      <c r="H46" s="66">
        <f t="shared" si="0"/>
        <v>6.25</v>
      </c>
      <c r="I46" s="66">
        <f t="shared" si="1"/>
        <v>12.5</v>
      </c>
      <c r="J46" s="66">
        <f t="shared" si="2"/>
        <v>62.5</v>
      </c>
      <c r="K46" s="66">
        <f t="shared" si="3"/>
        <v>5.625</v>
      </c>
    </row>
    <row r="47" spans="1:11">
      <c r="A47" s="5" t="s">
        <v>3435</v>
      </c>
      <c r="B47">
        <v>45</v>
      </c>
      <c r="C47">
        <v>1</v>
      </c>
      <c r="D47">
        <v>0</v>
      </c>
      <c r="E47">
        <v>0</v>
      </c>
      <c r="F47">
        <v>10</v>
      </c>
      <c r="H47" s="66">
        <f t="shared" si="0"/>
        <v>11.111111111111111</v>
      </c>
      <c r="I47" s="66">
        <f t="shared" si="1"/>
        <v>0</v>
      </c>
      <c r="J47" s="66">
        <f t="shared" si="2"/>
        <v>111.1111111111111</v>
      </c>
      <c r="K47" s="66">
        <f t="shared" si="3"/>
        <v>0</v>
      </c>
    </row>
    <row r="48" spans="1:11">
      <c r="A48" s="5" t="s">
        <v>3436</v>
      </c>
      <c r="B48">
        <v>25</v>
      </c>
      <c r="C48">
        <v>0</v>
      </c>
      <c r="D48">
        <v>0</v>
      </c>
      <c r="E48">
        <v>0</v>
      </c>
      <c r="F48">
        <v>0</v>
      </c>
      <c r="H48" s="66">
        <f t="shared" si="0"/>
        <v>0</v>
      </c>
      <c r="I48" s="66">
        <f t="shared" si="1"/>
        <v>0</v>
      </c>
      <c r="J48" s="66">
        <f t="shared" si="2"/>
        <v>0</v>
      </c>
      <c r="K48" s="66">
        <f t="shared" si="3"/>
        <v>0</v>
      </c>
    </row>
    <row r="49" spans="1:11">
      <c r="A49" s="5" t="s">
        <v>3437</v>
      </c>
      <c r="B49">
        <v>230</v>
      </c>
      <c r="C49">
        <v>0</v>
      </c>
      <c r="D49">
        <v>6</v>
      </c>
      <c r="E49">
        <v>2</v>
      </c>
      <c r="F49">
        <v>60</v>
      </c>
      <c r="H49" s="66">
        <f t="shared" si="0"/>
        <v>0</v>
      </c>
      <c r="I49" s="66">
        <f t="shared" si="1"/>
        <v>13.043478260869565</v>
      </c>
      <c r="J49" s="66">
        <f t="shared" si="2"/>
        <v>130.43478260869566</v>
      </c>
      <c r="K49" s="66">
        <f t="shared" si="3"/>
        <v>7.8260869565217401</v>
      </c>
    </row>
    <row r="50" spans="1:11">
      <c r="A50" s="5" t="s">
        <v>3438</v>
      </c>
      <c r="B50">
        <v>240</v>
      </c>
      <c r="C50">
        <v>0</v>
      </c>
      <c r="D50">
        <v>7</v>
      </c>
      <c r="E50">
        <v>2</v>
      </c>
      <c r="F50">
        <v>75</v>
      </c>
      <c r="H50" s="66">
        <f t="shared" si="0"/>
        <v>0</v>
      </c>
      <c r="I50" s="66">
        <f t="shared" si="1"/>
        <v>14.583333333333334</v>
      </c>
      <c r="J50" s="66">
        <f t="shared" si="2"/>
        <v>156.25</v>
      </c>
      <c r="K50" s="66">
        <f t="shared" si="3"/>
        <v>7.5</v>
      </c>
    </row>
    <row r="51" spans="1:11">
      <c r="A51" s="5" t="s">
        <v>3439</v>
      </c>
      <c r="B51">
        <v>290</v>
      </c>
      <c r="C51">
        <v>1</v>
      </c>
      <c r="D51">
        <v>7</v>
      </c>
      <c r="E51">
        <v>2</v>
      </c>
      <c r="F51">
        <v>85</v>
      </c>
      <c r="H51" s="66">
        <f t="shared" si="0"/>
        <v>1.7241379310344827</v>
      </c>
      <c r="I51" s="66">
        <f t="shared" si="1"/>
        <v>12.068965517241379</v>
      </c>
      <c r="J51" s="66">
        <f t="shared" si="2"/>
        <v>146.55172413793102</v>
      </c>
      <c r="K51" s="66">
        <f t="shared" si="3"/>
        <v>6.2068965517241379</v>
      </c>
    </row>
    <row r="52" spans="1:11" ht="15" thickBot="1">
      <c r="A52" s="5" t="s">
        <v>3440</v>
      </c>
      <c r="B52">
        <v>270</v>
      </c>
      <c r="C52">
        <v>2</v>
      </c>
      <c r="D52">
        <v>3</v>
      </c>
      <c r="E52">
        <v>3.5</v>
      </c>
      <c r="F52">
        <v>440</v>
      </c>
      <c r="H52" s="66">
        <f t="shared" si="0"/>
        <v>3.7037037037037037</v>
      </c>
      <c r="I52" s="66">
        <f t="shared" si="1"/>
        <v>5.5555555555555554</v>
      </c>
      <c r="J52" s="66">
        <f t="shared" si="2"/>
        <v>814.81481481481478</v>
      </c>
      <c r="K52" s="66">
        <f t="shared" si="3"/>
        <v>11.666666666666666</v>
      </c>
    </row>
    <row r="53" spans="1:11" ht="15" thickBot="1">
      <c r="A53" s="6" t="s">
        <v>3441</v>
      </c>
      <c r="H53" s="66"/>
      <c r="I53" s="66"/>
      <c r="J53" s="66"/>
      <c r="K53" s="66"/>
    </row>
    <row r="54" spans="1:11">
      <c r="A54" s="5" t="s">
        <v>3461</v>
      </c>
      <c r="B54">
        <v>130</v>
      </c>
      <c r="C54">
        <v>0</v>
      </c>
      <c r="D54">
        <v>0</v>
      </c>
      <c r="E54">
        <v>0</v>
      </c>
      <c r="F54">
        <v>10</v>
      </c>
      <c r="H54" s="66">
        <f t="shared" si="0"/>
        <v>0</v>
      </c>
      <c r="I54" s="66">
        <f t="shared" si="1"/>
        <v>0</v>
      </c>
      <c r="J54" s="66">
        <f t="shared" si="2"/>
        <v>38.461538461538467</v>
      </c>
      <c r="K54" s="66">
        <f t="shared" si="3"/>
        <v>0</v>
      </c>
    </row>
    <row r="55" spans="1:11">
      <c r="A55" s="5" t="s">
        <v>3462</v>
      </c>
      <c r="B55">
        <v>0</v>
      </c>
      <c r="C55">
        <v>0</v>
      </c>
      <c r="D55">
        <v>0</v>
      </c>
      <c r="E55">
        <v>0</v>
      </c>
      <c r="F55">
        <v>10</v>
      </c>
      <c r="H55" s="66"/>
      <c r="I55" s="66"/>
      <c r="J55" s="66"/>
      <c r="K55" s="66"/>
    </row>
    <row r="56" spans="1:11">
      <c r="A56" s="5" t="s">
        <v>3463</v>
      </c>
      <c r="B56">
        <v>230</v>
      </c>
      <c r="C56">
        <v>0</v>
      </c>
      <c r="D56">
        <v>0</v>
      </c>
      <c r="E56">
        <v>0</v>
      </c>
      <c r="F56">
        <v>10</v>
      </c>
      <c r="H56" s="66">
        <f t="shared" si="0"/>
        <v>0</v>
      </c>
      <c r="I56" s="66">
        <f t="shared" si="1"/>
        <v>0</v>
      </c>
      <c r="J56" s="66">
        <f t="shared" si="2"/>
        <v>21.739130434782609</v>
      </c>
      <c r="K56" s="66">
        <f t="shared" si="3"/>
        <v>0</v>
      </c>
    </row>
    <row r="57" spans="1:11">
      <c r="A57" s="5" t="s">
        <v>1981</v>
      </c>
      <c r="B57">
        <v>20</v>
      </c>
      <c r="C57">
        <v>0</v>
      </c>
      <c r="D57">
        <v>0</v>
      </c>
      <c r="E57">
        <v>0</v>
      </c>
      <c r="F57">
        <v>10</v>
      </c>
      <c r="H57" s="66">
        <f t="shared" si="0"/>
        <v>0</v>
      </c>
      <c r="I57" s="66">
        <f t="shared" si="1"/>
        <v>0</v>
      </c>
      <c r="J57" s="66">
        <f t="shared" si="2"/>
        <v>250</v>
      </c>
      <c r="K57" s="66">
        <f t="shared" si="3"/>
        <v>0</v>
      </c>
    </row>
    <row r="58" spans="1:11">
      <c r="A58" s="5" t="s">
        <v>3464</v>
      </c>
      <c r="B58">
        <v>170</v>
      </c>
      <c r="C58">
        <v>0</v>
      </c>
      <c r="D58">
        <v>0</v>
      </c>
      <c r="E58">
        <v>0</v>
      </c>
      <c r="F58">
        <v>15</v>
      </c>
      <c r="H58" s="66">
        <f t="shared" si="0"/>
        <v>0</v>
      </c>
      <c r="I58" s="66">
        <f t="shared" si="1"/>
        <v>0</v>
      </c>
      <c r="J58" s="66">
        <f t="shared" si="2"/>
        <v>44.117647058823529</v>
      </c>
      <c r="K58" s="66">
        <f t="shared" si="3"/>
        <v>0</v>
      </c>
    </row>
    <row r="59" spans="1:11">
      <c r="A59" s="5" t="s">
        <v>3465</v>
      </c>
      <c r="B59">
        <v>0</v>
      </c>
      <c r="C59">
        <v>0</v>
      </c>
      <c r="D59">
        <v>0</v>
      </c>
      <c r="E59">
        <v>0</v>
      </c>
      <c r="F59">
        <v>5</v>
      </c>
      <c r="H59" s="66"/>
      <c r="I59" s="66"/>
      <c r="J59" s="66"/>
      <c r="K59" s="66"/>
    </row>
    <row r="60" spans="1:11">
      <c r="A60" s="5" t="s">
        <v>3466</v>
      </c>
      <c r="B60">
        <v>180</v>
      </c>
      <c r="C60">
        <v>0</v>
      </c>
      <c r="D60">
        <v>0</v>
      </c>
      <c r="E60">
        <v>0</v>
      </c>
      <c r="F60">
        <v>60</v>
      </c>
      <c r="H60" s="66">
        <f t="shared" si="0"/>
        <v>0</v>
      </c>
      <c r="I60" s="66">
        <f t="shared" si="1"/>
        <v>0</v>
      </c>
      <c r="J60" s="66">
        <f t="shared" si="2"/>
        <v>166.66666666666666</v>
      </c>
      <c r="K60" s="66">
        <f t="shared" si="3"/>
        <v>0</v>
      </c>
    </row>
    <row r="61" spans="1:11">
      <c r="A61" s="5" t="s">
        <v>3467</v>
      </c>
      <c r="B61">
        <v>0</v>
      </c>
      <c r="C61">
        <v>0</v>
      </c>
      <c r="D61">
        <v>0</v>
      </c>
      <c r="E61">
        <v>0</v>
      </c>
      <c r="F61">
        <v>0</v>
      </c>
      <c r="H61" s="66"/>
      <c r="I61" s="66"/>
      <c r="J61" s="66"/>
      <c r="K61" s="66"/>
    </row>
    <row r="62" spans="1:11">
      <c r="A62" s="5" t="s">
        <v>3468</v>
      </c>
      <c r="B62">
        <v>190</v>
      </c>
      <c r="C62">
        <v>2</v>
      </c>
      <c r="D62">
        <v>3</v>
      </c>
      <c r="E62">
        <v>0</v>
      </c>
      <c r="F62">
        <v>0</v>
      </c>
      <c r="H62" s="66">
        <f t="shared" si="0"/>
        <v>5.2631578947368416</v>
      </c>
      <c r="I62" s="66">
        <f t="shared" si="1"/>
        <v>7.8947368421052637</v>
      </c>
      <c r="J62" s="66">
        <f t="shared" si="2"/>
        <v>0</v>
      </c>
      <c r="K62" s="66">
        <f t="shared" si="3"/>
        <v>0</v>
      </c>
    </row>
    <row r="63" spans="1:11" ht="15" thickBot="1">
      <c r="A63" s="5" t="s">
        <v>3469</v>
      </c>
      <c r="B63">
        <v>5</v>
      </c>
      <c r="C63">
        <v>0</v>
      </c>
      <c r="D63">
        <v>1</v>
      </c>
      <c r="E63">
        <v>0</v>
      </c>
      <c r="F63">
        <v>10</v>
      </c>
      <c r="H63" s="66">
        <f t="shared" si="0"/>
        <v>0</v>
      </c>
      <c r="I63" s="66">
        <f t="shared" si="1"/>
        <v>100</v>
      </c>
      <c r="J63" s="66">
        <f t="shared" si="2"/>
        <v>1000</v>
      </c>
      <c r="K63" s="66">
        <f t="shared" si="3"/>
        <v>0</v>
      </c>
    </row>
    <row r="64" spans="1:11" ht="15" thickBot="1">
      <c r="A64" s="6" t="s">
        <v>3470</v>
      </c>
      <c r="H64" s="66"/>
      <c r="I64" s="66"/>
      <c r="J64" s="66"/>
      <c r="K64" s="66"/>
    </row>
    <row r="65" spans="1:11">
      <c r="A65" s="5" t="s">
        <v>3471</v>
      </c>
      <c r="B65">
        <v>600</v>
      </c>
      <c r="C65">
        <v>1</v>
      </c>
      <c r="D65">
        <v>13</v>
      </c>
      <c r="E65">
        <v>14</v>
      </c>
      <c r="F65">
        <v>410</v>
      </c>
      <c r="H65" s="66">
        <f t="shared" si="0"/>
        <v>0.83333333333333337</v>
      </c>
      <c r="I65" s="66">
        <f t="shared" si="1"/>
        <v>10.833333333333334</v>
      </c>
      <c r="J65" s="66">
        <f t="shared" si="2"/>
        <v>341.66666666666669</v>
      </c>
      <c r="K65" s="66">
        <f t="shared" si="3"/>
        <v>21</v>
      </c>
    </row>
    <row r="66" spans="1:11">
      <c r="A66" s="5" t="s">
        <v>3472</v>
      </c>
      <c r="B66">
        <v>570</v>
      </c>
      <c r="C66">
        <v>1</v>
      </c>
      <c r="D66">
        <v>14</v>
      </c>
      <c r="E66">
        <v>14</v>
      </c>
      <c r="F66">
        <v>432</v>
      </c>
      <c r="H66" s="66">
        <f t="shared" si="0"/>
        <v>0.87719298245614041</v>
      </c>
      <c r="I66" s="66">
        <f t="shared" si="1"/>
        <v>12.280701754385966</v>
      </c>
      <c r="J66" s="66">
        <f t="shared" si="2"/>
        <v>378.94736842105266</v>
      </c>
      <c r="K66" s="66">
        <f t="shared" si="3"/>
        <v>22.105263157894736</v>
      </c>
    </row>
    <row r="67" spans="1:11">
      <c r="A67" s="5" t="s">
        <v>3473</v>
      </c>
      <c r="B67">
        <v>610</v>
      </c>
      <c r="C67">
        <v>1</v>
      </c>
      <c r="D67">
        <v>13</v>
      </c>
      <c r="E67">
        <v>13</v>
      </c>
      <c r="F67">
        <v>410</v>
      </c>
      <c r="H67" s="66">
        <f t="shared" si="0"/>
        <v>0.81967213114754101</v>
      </c>
      <c r="I67" s="66">
        <f t="shared" si="1"/>
        <v>10.655737704918032</v>
      </c>
      <c r="J67" s="66">
        <f t="shared" si="2"/>
        <v>336.06557377049177</v>
      </c>
      <c r="K67" s="66">
        <f t="shared" si="3"/>
        <v>19.180327868852459</v>
      </c>
    </row>
    <row r="68" spans="1:11">
      <c r="A68" s="5" t="s">
        <v>3474</v>
      </c>
      <c r="B68">
        <v>550</v>
      </c>
      <c r="C68">
        <v>0</v>
      </c>
      <c r="D68">
        <v>13</v>
      </c>
      <c r="E68">
        <v>13</v>
      </c>
      <c r="F68">
        <v>400</v>
      </c>
      <c r="H68" s="66">
        <f t="shared" si="0"/>
        <v>0</v>
      </c>
      <c r="I68" s="66">
        <f t="shared" si="1"/>
        <v>11.818181818181818</v>
      </c>
      <c r="J68" s="66">
        <f t="shared" si="2"/>
        <v>363.63636363636363</v>
      </c>
      <c r="K68" s="66">
        <f t="shared" si="3"/>
        <v>21.272727272727273</v>
      </c>
    </row>
    <row r="69" spans="1:11">
      <c r="A69" s="5" t="s">
        <v>3475</v>
      </c>
      <c r="B69">
        <v>310</v>
      </c>
      <c r="C69">
        <v>1</v>
      </c>
      <c r="D69">
        <v>5</v>
      </c>
      <c r="E69">
        <v>13</v>
      </c>
      <c r="F69">
        <v>280</v>
      </c>
      <c r="H69" s="66">
        <f t="shared" si="0"/>
        <v>1.6129032258064515</v>
      </c>
      <c r="I69" s="66">
        <f t="shared" si="1"/>
        <v>8.064516129032258</v>
      </c>
      <c r="J69" s="66">
        <f t="shared" si="2"/>
        <v>451.61290322580646</v>
      </c>
      <c r="K69" s="66">
        <f t="shared" si="3"/>
        <v>37.741935483870968</v>
      </c>
    </row>
    <row r="70" spans="1:11">
      <c r="A70" s="5" t="s">
        <v>3476</v>
      </c>
      <c r="B70">
        <v>360</v>
      </c>
      <c r="C70">
        <v>1</v>
      </c>
      <c r="D70">
        <v>6</v>
      </c>
      <c r="E70">
        <v>6</v>
      </c>
      <c r="F70">
        <v>290</v>
      </c>
      <c r="H70" s="66">
        <f t="shared" ref="H70:H72" si="4">C70/B70*500</f>
        <v>1.3888888888888888</v>
      </c>
      <c r="I70" s="66">
        <f t="shared" ref="I70:I72" si="5">D70/B70*500</f>
        <v>8.3333333333333339</v>
      </c>
      <c r="J70" s="66">
        <f t="shared" ref="J70:J72" si="6">F70/B70*500</f>
        <v>402.77777777777777</v>
      </c>
      <c r="K70" s="66">
        <f t="shared" ref="K70:K72" si="7">(E70*9)/B70*100</f>
        <v>15</v>
      </c>
    </row>
    <row r="71" spans="1:11">
      <c r="A71" s="5" t="s">
        <v>3477</v>
      </c>
      <c r="B71">
        <v>370</v>
      </c>
      <c r="C71">
        <v>3</v>
      </c>
      <c r="D71">
        <v>5</v>
      </c>
      <c r="E71">
        <v>6</v>
      </c>
      <c r="F71">
        <v>180</v>
      </c>
      <c r="H71" s="66">
        <f t="shared" si="4"/>
        <v>4.0540540540540544</v>
      </c>
      <c r="I71" s="66">
        <f t="shared" si="5"/>
        <v>6.756756756756757</v>
      </c>
      <c r="J71" s="66">
        <f t="shared" si="6"/>
        <v>243.24324324324326</v>
      </c>
      <c r="K71" s="66">
        <f t="shared" si="7"/>
        <v>14.594594594594595</v>
      </c>
    </row>
    <row r="72" spans="1:11">
      <c r="A72" s="5" t="s">
        <v>3478</v>
      </c>
      <c r="B72">
        <v>290</v>
      </c>
      <c r="C72">
        <v>0</v>
      </c>
      <c r="D72">
        <v>8</v>
      </c>
      <c r="E72">
        <v>4.5</v>
      </c>
      <c r="F72">
        <v>200</v>
      </c>
      <c r="H72" s="66">
        <f t="shared" si="4"/>
        <v>0</v>
      </c>
      <c r="I72" s="66">
        <f t="shared" si="5"/>
        <v>13.793103448275861</v>
      </c>
      <c r="J72" s="66">
        <f t="shared" si="6"/>
        <v>344.82758620689657</v>
      </c>
      <c r="K72" s="66">
        <f t="shared" si="7"/>
        <v>13.96551724137931</v>
      </c>
    </row>
  </sheetData>
  <phoneticPr fontId="3" type="noConversion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O52"/>
  <sheetViews>
    <sheetView zoomScale="80" zoomScaleNormal="80" zoomScalePageLayoutView="80" workbookViewId="0">
      <selection activeCell="O6" sqref="O6"/>
    </sheetView>
  </sheetViews>
  <sheetFormatPr baseColWidth="10" defaultColWidth="8.83203125" defaultRowHeight="14" x14ac:dyDescent="0"/>
  <cols>
    <col min="1" max="1" width="27.5" bestFit="1" customWidth="1"/>
    <col min="2" max="2" width="20.33203125" customWidth="1"/>
    <col min="3" max="3" width="13.5" customWidth="1"/>
    <col min="4" max="4" width="12" customWidth="1"/>
    <col min="5" max="5" width="15.5" customWidth="1"/>
    <col min="6" max="6" width="19.5" bestFit="1" customWidth="1"/>
    <col min="8" max="8" width="12.5" customWidth="1"/>
    <col min="9" max="9" width="14.6640625" customWidth="1"/>
    <col min="10" max="10" width="14" customWidth="1"/>
  </cols>
  <sheetData>
    <row r="1" spans="1:15">
      <c r="A1" t="s">
        <v>3591</v>
      </c>
      <c r="B1" t="s">
        <v>3500</v>
      </c>
    </row>
    <row r="2" spans="1:15" ht="15" thickBot="1">
      <c r="A2" t="s">
        <v>3592</v>
      </c>
      <c r="B2" s="7">
        <v>40983</v>
      </c>
    </row>
    <row r="3" spans="1:15" ht="15" thickBot="1">
      <c r="A3" s="8" t="s">
        <v>3594</v>
      </c>
      <c r="B3" s="11" t="s">
        <v>3571</v>
      </c>
      <c r="C3" s="8" t="s">
        <v>3573</v>
      </c>
      <c r="D3" s="8" t="s">
        <v>3574</v>
      </c>
      <c r="E3" s="8" t="s">
        <v>3572</v>
      </c>
      <c r="F3" s="4" t="s">
        <v>3575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5">
      <c r="A4" t="s">
        <v>3374</v>
      </c>
      <c r="B4">
        <v>290</v>
      </c>
      <c r="C4" s="1">
        <v>2</v>
      </c>
      <c r="D4" s="1">
        <v>7</v>
      </c>
      <c r="E4" s="1">
        <v>3</v>
      </c>
      <c r="F4">
        <v>670</v>
      </c>
      <c r="H4" s="66"/>
      <c r="I4" s="66"/>
      <c r="J4" s="66"/>
      <c r="K4" s="66"/>
      <c r="N4" t="s">
        <v>3682</v>
      </c>
    </row>
    <row r="5" spans="1:15">
      <c r="A5" t="s">
        <v>3375</v>
      </c>
      <c r="B5">
        <v>90</v>
      </c>
      <c r="C5" s="1">
        <v>0.5</v>
      </c>
      <c r="D5" s="1">
        <v>2</v>
      </c>
      <c r="E5" s="1">
        <v>1</v>
      </c>
      <c r="F5">
        <v>200</v>
      </c>
      <c r="H5" s="66">
        <f>C5/B5*500</f>
        <v>2.7777777777777777</v>
      </c>
      <c r="I5" s="66">
        <f>D5/B5*500</f>
        <v>11.111111111111111</v>
      </c>
      <c r="J5" s="66">
        <f>F5/B5*500</f>
        <v>1111.1111111111111</v>
      </c>
      <c r="K5" s="66">
        <f>(E5*9)/B5*100</f>
        <v>10</v>
      </c>
    </row>
    <row r="6" spans="1:15">
      <c r="A6" t="s">
        <v>3376</v>
      </c>
      <c r="B6">
        <v>60</v>
      </c>
      <c r="C6" s="1">
        <v>1</v>
      </c>
      <c r="D6" s="1">
        <v>1.5</v>
      </c>
      <c r="E6" s="1">
        <v>0</v>
      </c>
      <c r="F6">
        <v>25</v>
      </c>
      <c r="H6" s="66">
        <f t="shared" ref="H6:H51" si="0">C6/B6*500</f>
        <v>8.3333333333333339</v>
      </c>
      <c r="I6" s="66">
        <f t="shared" ref="I6:I51" si="1">D6/B6*500</f>
        <v>12.5</v>
      </c>
      <c r="J6" s="66">
        <f t="shared" ref="J6:J51" si="2">F6/B6*500</f>
        <v>208.33333333333334</v>
      </c>
      <c r="K6" s="66">
        <f t="shared" ref="K6:K51" si="3">(E6*9)/B6*100</f>
        <v>0</v>
      </c>
      <c r="O6" s="67" t="s">
        <v>3686</v>
      </c>
    </row>
    <row r="7" spans="1:15">
      <c r="A7" t="s">
        <v>3377</v>
      </c>
      <c r="B7">
        <v>60</v>
      </c>
      <c r="C7" s="1">
        <v>1</v>
      </c>
      <c r="D7" s="1">
        <v>0.5</v>
      </c>
      <c r="E7" s="1">
        <v>0.5</v>
      </c>
      <c r="F7">
        <v>10</v>
      </c>
      <c r="H7" s="66">
        <f t="shared" si="0"/>
        <v>8.3333333333333339</v>
      </c>
      <c r="I7" s="66">
        <f t="shared" si="1"/>
        <v>4.166666666666667</v>
      </c>
      <c r="J7" s="66">
        <f t="shared" si="2"/>
        <v>83.333333333333329</v>
      </c>
      <c r="K7" s="66">
        <f t="shared" si="3"/>
        <v>7.5</v>
      </c>
    </row>
    <row r="8" spans="1:15">
      <c r="A8" t="s">
        <v>3378</v>
      </c>
      <c r="B8">
        <v>130</v>
      </c>
      <c r="C8" s="1">
        <v>0</v>
      </c>
      <c r="D8" s="1">
        <v>2</v>
      </c>
      <c r="E8" s="1">
        <v>0.5</v>
      </c>
      <c r="F8">
        <v>150</v>
      </c>
      <c r="H8" s="66">
        <f t="shared" si="0"/>
        <v>0</v>
      </c>
      <c r="I8" s="66">
        <f t="shared" si="1"/>
        <v>7.6923076923076925</v>
      </c>
      <c r="J8" s="66">
        <f t="shared" si="2"/>
        <v>576.92307692307691</v>
      </c>
      <c r="K8" s="66">
        <f t="shared" si="3"/>
        <v>3.4615384615384617</v>
      </c>
    </row>
    <row r="9" spans="1:15">
      <c r="A9" t="s">
        <v>3379</v>
      </c>
      <c r="B9">
        <v>120</v>
      </c>
      <c r="C9" s="1">
        <v>11</v>
      </c>
      <c r="D9" s="1">
        <v>7</v>
      </c>
      <c r="E9" s="1">
        <v>0</v>
      </c>
      <c r="F9">
        <v>250</v>
      </c>
      <c r="H9" s="66">
        <f t="shared" si="0"/>
        <v>45.833333333333329</v>
      </c>
      <c r="I9" s="66">
        <f t="shared" si="1"/>
        <v>29.166666666666668</v>
      </c>
      <c r="J9" s="66">
        <f t="shared" si="2"/>
        <v>1041.6666666666667</v>
      </c>
      <c r="K9" s="66">
        <f t="shared" si="3"/>
        <v>0</v>
      </c>
    </row>
    <row r="10" spans="1:15">
      <c r="A10" t="s">
        <v>3380</v>
      </c>
      <c r="B10">
        <v>120</v>
      </c>
      <c r="C10" s="1">
        <v>10</v>
      </c>
      <c r="D10" s="1">
        <v>7</v>
      </c>
      <c r="E10" s="1">
        <v>0</v>
      </c>
      <c r="F10">
        <v>330</v>
      </c>
      <c r="H10" s="66">
        <f t="shared" si="0"/>
        <v>41.666666666666664</v>
      </c>
      <c r="I10" s="66">
        <f t="shared" si="1"/>
        <v>29.166666666666668</v>
      </c>
      <c r="J10" s="66">
        <f t="shared" si="2"/>
        <v>1375</v>
      </c>
      <c r="K10" s="66">
        <f t="shared" si="3"/>
        <v>0</v>
      </c>
    </row>
    <row r="11" spans="1:15">
      <c r="A11" t="s">
        <v>3381</v>
      </c>
      <c r="B11">
        <v>20</v>
      </c>
      <c r="C11" s="1">
        <v>1</v>
      </c>
      <c r="D11" s="1">
        <v>1</v>
      </c>
      <c r="E11" s="1">
        <v>0</v>
      </c>
      <c r="F11">
        <v>170</v>
      </c>
      <c r="H11" s="66">
        <f t="shared" si="0"/>
        <v>25</v>
      </c>
      <c r="I11" s="66">
        <f t="shared" si="1"/>
        <v>25</v>
      </c>
      <c r="J11" s="66">
        <f t="shared" si="2"/>
        <v>4250</v>
      </c>
      <c r="K11" s="66">
        <f t="shared" si="3"/>
        <v>0</v>
      </c>
    </row>
    <row r="12" spans="1:15">
      <c r="A12" t="s">
        <v>3382</v>
      </c>
      <c r="B12">
        <v>170</v>
      </c>
      <c r="C12" s="1">
        <v>0</v>
      </c>
      <c r="D12" s="1">
        <v>24</v>
      </c>
      <c r="E12" s="1">
        <v>2.5</v>
      </c>
      <c r="F12">
        <v>510</v>
      </c>
      <c r="H12" s="66">
        <f t="shared" si="0"/>
        <v>0</v>
      </c>
      <c r="I12" s="66">
        <f t="shared" si="1"/>
        <v>70.588235294117652</v>
      </c>
      <c r="J12" s="66">
        <f t="shared" si="2"/>
        <v>1500</v>
      </c>
      <c r="K12" s="66">
        <f t="shared" si="3"/>
        <v>13.23529411764706</v>
      </c>
    </row>
    <row r="13" spans="1:15">
      <c r="A13" t="s">
        <v>3531</v>
      </c>
      <c r="B13">
        <v>190</v>
      </c>
      <c r="C13" s="1">
        <v>0</v>
      </c>
      <c r="D13" s="1">
        <v>32</v>
      </c>
      <c r="E13" s="1">
        <v>2</v>
      </c>
      <c r="F13">
        <v>370</v>
      </c>
      <c r="H13" s="66">
        <f t="shared" si="0"/>
        <v>0</v>
      </c>
      <c r="I13" s="66">
        <f t="shared" si="1"/>
        <v>84.210526315789465</v>
      </c>
      <c r="J13" s="66">
        <f t="shared" si="2"/>
        <v>973.68421052631584</v>
      </c>
      <c r="K13" s="66">
        <f t="shared" si="3"/>
        <v>9.4736842105263168</v>
      </c>
    </row>
    <row r="14" spans="1:15">
      <c r="A14" t="s">
        <v>3383</v>
      </c>
      <c r="B14">
        <v>190</v>
      </c>
      <c r="C14" s="1">
        <v>0</v>
      </c>
      <c r="D14" s="1">
        <v>27</v>
      </c>
      <c r="E14" s="1">
        <v>2.5</v>
      </c>
      <c r="F14">
        <v>540</v>
      </c>
      <c r="H14" s="66">
        <f t="shared" si="0"/>
        <v>0</v>
      </c>
      <c r="I14" s="66">
        <f t="shared" si="1"/>
        <v>71.05263157894737</v>
      </c>
      <c r="J14" s="66">
        <f t="shared" si="2"/>
        <v>1421.0526315789473</v>
      </c>
      <c r="K14" s="66">
        <f t="shared" si="3"/>
        <v>11.842105263157894</v>
      </c>
    </row>
    <row r="15" spans="1:15">
      <c r="A15" t="s">
        <v>3384</v>
      </c>
      <c r="B15">
        <v>190</v>
      </c>
      <c r="C15" s="1">
        <v>0</v>
      </c>
      <c r="D15" s="1">
        <v>30</v>
      </c>
      <c r="E15" s="1">
        <v>2</v>
      </c>
      <c r="F15">
        <v>320</v>
      </c>
      <c r="H15" s="66">
        <f t="shared" si="0"/>
        <v>0</v>
      </c>
      <c r="I15" s="66">
        <f t="shared" si="1"/>
        <v>78.94736842105263</v>
      </c>
      <c r="J15" s="66">
        <f t="shared" si="2"/>
        <v>842.10526315789468</v>
      </c>
      <c r="K15" s="66">
        <f t="shared" si="3"/>
        <v>9.4736842105263168</v>
      </c>
    </row>
    <row r="16" spans="1:15">
      <c r="A16" t="s">
        <v>3385</v>
      </c>
      <c r="B16">
        <v>20</v>
      </c>
      <c r="C16" s="1">
        <v>0.5</v>
      </c>
      <c r="D16" s="1">
        <v>1</v>
      </c>
      <c r="E16" s="1">
        <v>0</v>
      </c>
      <c r="F16">
        <v>470</v>
      </c>
      <c r="H16" s="66">
        <f t="shared" si="0"/>
        <v>12.5</v>
      </c>
      <c r="I16" s="66">
        <f t="shared" si="1"/>
        <v>25</v>
      </c>
      <c r="J16" s="66">
        <f t="shared" si="2"/>
        <v>11750</v>
      </c>
      <c r="K16" s="66">
        <f t="shared" si="3"/>
        <v>0</v>
      </c>
    </row>
    <row r="17" spans="1:11">
      <c r="A17" t="s">
        <v>3386</v>
      </c>
      <c r="B17">
        <v>15</v>
      </c>
      <c r="C17" s="1">
        <v>1</v>
      </c>
      <c r="D17" s="1">
        <v>1</v>
      </c>
      <c r="E17" s="1">
        <v>0</v>
      </c>
      <c r="F17">
        <v>230</v>
      </c>
      <c r="H17" s="66">
        <f t="shared" si="0"/>
        <v>33.333333333333336</v>
      </c>
      <c r="I17" s="66">
        <f t="shared" si="1"/>
        <v>33.333333333333336</v>
      </c>
      <c r="J17" s="66">
        <f t="shared" si="2"/>
        <v>7666.666666666667</v>
      </c>
      <c r="K17" s="66">
        <f t="shared" si="3"/>
        <v>0</v>
      </c>
    </row>
    <row r="18" spans="1:11">
      <c r="A18" t="s">
        <v>3387</v>
      </c>
      <c r="B18">
        <v>80</v>
      </c>
      <c r="C18" s="1">
        <v>3</v>
      </c>
      <c r="D18" s="1">
        <v>3</v>
      </c>
      <c r="E18" s="1">
        <v>0</v>
      </c>
      <c r="F18">
        <v>410</v>
      </c>
      <c r="H18" s="66">
        <f t="shared" si="0"/>
        <v>18.75</v>
      </c>
      <c r="I18" s="66">
        <f t="shared" si="1"/>
        <v>18.75</v>
      </c>
      <c r="J18" s="66">
        <f t="shared" si="2"/>
        <v>2562.5</v>
      </c>
      <c r="K18" s="66">
        <f t="shared" si="3"/>
        <v>0</v>
      </c>
    </row>
    <row r="19" spans="1:11">
      <c r="A19" t="s">
        <v>3388</v>
      </c>
      <c r="B19">
        <v>40</v>
      </c>
      <c r="C19" s="1">
        <v>4</v>
      </c>
      <c r="D19" s="1">
        <v>2</v>
      </c>
      <c r="E19" s="1">
        <v>0</v>
      </c>
      <c r="F19">
        <v>510</v>
      </c>
      <c r="H19" s="66">
        <f t="shared" si="0"/>
        <v>50</v>
      </c>
      <c r="I19" s="66">
        <f t="shared" si="1"/>
        <v>25</v>
      </c>
      <c r="J19" s="66">
        <f t="shared" si="2"/>
        <v>6375</v>
      </c>
      <c r="K19" s="66">
        <f t="shared" si="3"/>
        <v>0</v>
      </c>
    </row>
    <row r="20" spans="1:11">
      <c r="A20" t="s">
        <v>3389</v>
      </c>
      <c r="B20">
        <v>100</v>
      </c>
      <c r="C20" s="1">
        <v>0</v>
      </c>
      <c r="D20" s="1">
        <v>8</v>
      </c>
      <c r="E20" s="1">
        <v>5</v>
      </c>
      <c r="F20">
        <v>180</v>
      </c>
      <c r="H20" s="66">
        <f t="shared" si="0"/>
        <v>0</v>
      </c>
      <c r="I20" s="66">
        <f t="shared" si="1"/>
        <v>40</v>
      </c>
      <c r="J20" s="66">
        <f t="shared" si="2"/>
        <v>900</v>
      </c>
      <c r="K20" s="66">
        <f t="shared" si="3"/>
        <v>45</v>
      </c>
    </row>
    <row r="21" spans="1:11">
      <c r="A21" t="s">
        <v>3390</v>
      </c>
      <c r="B21">
        <v>120</v>
      </c>
      <c r="C21" s="1">
        <v>0</v>
      </c>
      <c r="D21" s="1">
        <v>2</v>
      </c>
      <c r="E21" s="1">
        <v>7</v>
      </c>
      <c r="F21">
        <v>30</v>
      </c>
      <c r="H21" s="66">
        <f t="shared" si="0"/>
        <v>0</v>
      </c>
      <c r="I21" s="66">
        <f t="shared" si="1"/>
        <v>8.3333333333333339</v>
      </c>
      <c r="J21" s="66">
        <f t="shared" si="2"/>
        <v>125</v>
      </c>
      <c r="K21" s="66">
        <f t="shared" si="3"/>
        <v>52.5</v>
      </c>
    </row>
    <row r="22" spans="1:11">
      <c r="A22" t="s">
        <v>3391</v>
      </c>
      <c r="B22">
        <v>150</v>
      </c>
      <c r="C22" s="1">
        <v>6</v>
      </c>
      <c r="D22" s="1">
        <v>2</v>
      </c>
      <c r="E22" s="1">
        <v>2</v>
      </c>
      <c r="F22">
        <v>190</v>
      </c>
      <c r="H22" s="66">
        <f t="shared" si="0"/>
        <v>20</v>
      </c>
      <c r="I22" s="66">
        <f t="shared" si="1"/>
        <v>6.666666666666667</v>
      </c>
      <c r="J22" s="66">
        <f t="shared" si="2"/>
        <v>633.33333333333326</v>
      </c>
      <c r="K22" s="66">
        <f t="shared" si="3"/>
        <v>12</v>
      </c>
    </row>
    <row r="23" spans="1:11">
      <c r="A23" t="s">
        <v>3392</v>
      </c>
      <c r="B23">
        <v>10</v>
      </c>
      <c r="C23" s="1">
        <v>1</v>
      </c>
      <c r="D23" s="1">
        <v>1</v>
      </c>
      <c r="E23" s="1">
        <v>0</v>
      </c>
      <c r="F23">
        <v>5</v>
      </c>
      <c r="H23" s="66">
        <f t="shared" si="0"/>
        <v>50</v>
      </c>
      <c r="I23" s="66">
        <f t="shared" si="1"/>
        <v>50</v>
      </c>
      <c r="J23" s="66">
        <f t="shared" si="2"/>
        <v>250</v>
      </c>
      <c r="K23" s="66">
        <f t="shared" si="3"/>
        <v>0</v>
      </c>
    </row>
    <row r="24" spans="1:11">
      <c r="A24" t="s">
        <v>3393</v>
      </c>
      <c r="B24">
        <v>5</v>
      </c>
      <c r="C24" s="1">
        <v>1</v>
      </c>
      <c r="D24" s="1">
        <v>0</v>
      </c>
      <c r="E24" s="1">
        <v>0</v>
      </c>
      <c r="F24">
        <v>0</v>
      </c>
      <c r="H24" s="66">
        <f t="shared" si="0"/>
        <v>100</v>
      </c>
      <c r="I24" s="66">
        <f t="shared" si="1"/>
        <v>0</v>
      </c>
      <c r="J24" s="66">
        <f t="shared" si="2"/>
        <v>0</v>
      </c>
      <c r="K24" s="66">
        <f t="shared" si="3"/>
        <v>0</v>
      </c>
    </row>
    <row r="25" spans="1:11">
      <c r="A25" t="s">
        <v>3394</v>
      </c>
      <c r="B25">
        <v>570</v>
      </c>
      <c r="C25" s="1">
        <v>8</v>
      </c>
      <c r="D25" s="1">
        <v>8</v>
      </c>
      <c r="E25" s="1">
        <v>3.5</v>
      </c>
      <c r="F25">
        <v>420</v>
      </c>
      <c r="H25" s="66">
        <f t="shared" si="0"/>
        <v>7.0175438596491233</v>
      </c>
      <c r="I25" s="66">
        <f t="shared" si="1"/>
        <v>7.0175438596491233</v>
      </c>
      <c r="J25" s="66">
        <f t="shared" si="2"/>
        <v>368.4210526315789</v>
      </c>
      <c r="K25" s="66">
        <f t="shared" si="3"/>
        <v>5.5263157894736841</v>
      </c>
    </row>
    <row r="26" spans="1:11" ht="15" thickBot="1">
      <c r="A26" t="s">
        <v>3395</v>
      </c>
      <c r="B26">
        <v>260</v>
      </c>
      <c r="C26" s="1">
        <v>1</v>
      </c>
      <c r="D26" s="1">
        <v>0</v>
      </c>
      <c r="E26" s="1">
        <v>4</v>
      </c>
      <c r="F26">
        <v>700</v>
      </c>
      <c r="H26" s="66">
        <f t="shared" si="0"/>
        <v>1.9230769230769231</v>
      </c>
      <c r="I26" s="66">
        <f t="shared" si="1"/>
        <v>0</v>
      </c>
      <c r="J26" s="66">
        <f t="shared" si="2"/>
        <v>1346.1538461538462</v>
      </c>
      <c r="K26" s="66">
        <f t="shared" si="3"/>
        <v>13.846153846153847</v>
      </c>
    </row>
    <row r="27" spans="1:11" ht="15" thickBot="1">
      <c r="A27" s="8" t="s">
        <v>1982</v>
      </c>
      <c r="C27" s="1"/>
      <c r="D27" s="1"/>
      <c r="E27" s="1"/>
      <c r="H27" s="66"/>
      <c r="I27" s="66"/>
      <c r="J27" s="66"/>
      <c r="K27" s="66"/>
    </row>
    <row r="28" spans="1:11">
      <c r="A28" t="s">
        <v>3375</v>
      </c>
      <c r="B28">
        <v>90</v>
      </c>
      <c r="C28" s="1">
        <v>0.5</v>
      </c>
      <c r="D28" s="1">
        <v>2</v>
      </c>
      <c r="E28" s="1">
        <v>1</v>
      </c>
      <c r="F28" s="1">
        <v>200</v>
      </c>
      <c r="H28" s="66">
        <f t="shared" si="0"/>
        <v>2.7777777777777777</v>
      </c>
      <c r="I28" s="66">
        <f t="shared" si="1"/>
        <v>11.111111111111111</v>
      </c>
      <c r="J28" s="66">
        <f t="shared" si="2"/>
        <v>1111.1111111111111</v>
      </c>
      <c r="K28" s="66">
        <f t="shared" si="3"/>
        <v>10</v>
      </c>
    </row>
    <row r="29" spans="1:11">
      <c r="A29" t="s">
        <v>3377</v>
      </c>
      <c r="B29">
        <v>60</v>
      </c>
      <c r="C29" s="1">
        <v>1</v>
      </c>
      <c r="D29" s="1">
        <v>0.5</v>
      </c>
      <c r="E29" s="1">
        <v>0.5</v>
      </c>
      <c r="F29" s="1">
        <v>10</v>
      </c>
      <c r="H29" s="66">
        <f t="shared" si="0"/>
        <v>8.3333333333333339</v>
      </c>
      <c r="I29" s="66">
        <f t="shared" si="1"/>
        <v>4.166666666666667</v>
      </c>
      <c r="J29" s="66">
        <f t="shared" si="2"/>
        <v>83.333333333333329</v>
      </c>
      <c r="K29" s="66">
        <f t="shared" si="3"/>
        <v>7.5</v>
      </c>
    </row>
    <row r="30" spans="1:11">
      <c r="A30" t="s">
        <v>3376</v>
      </c>
      <c r="B30">
        <v>60</v>
      </c>
      <c r="C30" s="1">
        <v>1</v>
      </c>
      <c r="D30" s="1">
        <v>1.5</v>
      </c>
      <c r="E30" s="1">
        <v>0</v>
      </c>
      <c r="F30" s="1">
        <v>25</v>
      </c>
      <c r="H30" s="66">
        <f t="shared" si="0"/>
        <v>8.3333333333333339</v>
      </c>
      <c r="I30" s="66">
        <f t="shared" si="1"/>
        <v>12.5</v>
      </c>
      <c r="J30" s="66">
        <f t="shared" si="2"/>
        <v>208.33333333333334</v>
      </c>
      <c r="K30" s="66">
        <f t="shared" si="3"/>
        <v>0</v>
      </c>
    </row>
    <row r="31" spans="1:11">
      <c r="A31" t="s">
        <v>1983</v>
      </c>
      <c r="B31">
        <v>40</v>
      </c>
      <c r="C31" s="1">
        <v>0</v>
      </c>
      <c r="D31" s="1">
        <v>1</v>
      </c>
      <c r="E31" s="1">
        <v>0</v>
      </c>
      <c r="F31" s="1">
        <v>50</v>
      </c>
      <c r="H31" s="66">
        <f t="shared" si="0"/>
        <v>0</v>
      </c>
      <c r="I31" s="66">
        <f t="shared" si="1"/>
        <v>12.5</v>
      </c>
      <c r="J31" s="66">
        <f t="shared" si="2"/>
        <v>625</v>
      </c>
      <c r="K31" s="66">
        <f t="shared" si="3"/>
        <v>0</v>
      </c>
    </row>
    <row r="32" spans="1:11">
      <c r="A32" t="s">
        <v>1984</v>
      </c>
      <c r="B32">
        <v>110</v>
      </c>
      <c r="C32" s="1">
        <v>0</v>
      </c>
      <c r="D32" s="1">
        <v>2</v>
      </c>
      <c r="E32" s="1">
        <v>0.5</v>
      </c>
      <c r="F32" s="1">
        <v>130</v>
      </c>
      <c r="H32" s="66">
        <f t="shared" si="0"/>
        <v>0</v>
      </c>
      <c r="I32" s="66">
        <f t="shared" si="1"/>
        <v>9.0909090909090899</v>
      </c>
      <c r="J32" s="66">
        <f t="shared" si="2"/>
        <v>590.90909090909099</v>
      </c>
      <c r="K32" s="66">
        <f t="shared" si="3"/>
        <v>4.0909090909090908</v>
      </c>
    </row>
    <row r="33" spans="1:11">
      <c r="A33" t="s">
        <v>1985</v>
      </c>
      <c r="B33">
        <v>40</v>
      </c>
      <c r="C33" s="1">
        <v>4</v>
      </c>
      <c r="D33" s="1">
        <v>2</v>
      </c>
      <c r="E33" s="1">
        <v>0</v>
      </c>
      <c r="F33" s="1">
        <v>80</v>
      </c>
      <c r="H33" s="66">
        <f t="shared" si="0"/>
        <v>50</v>
      </c>
      <c r="I33" s="66">
        <f t="shared" si="1"/>
        <v>25</v>
      </c>
      <c r="J33" s="66">
        <f t="shared" si="2"/>
        <v>1000</v>
      </c>
      <c r="K33" s="66">
        <f t="shared" si="3"/>
        <v>0</v>
      </c>
    </row>
    <row r="34" spans="1:11">
      <c r="A34" t="s">
        <v>1986</v>
      </c>
      <c r="B34">
        <v>80</v>
      </c>
      <c r="C34" s="1">
        <v>7</v>
      </c>
      <c r="D34" s="1">
        <v>4</v>
      </c>
      <c r="E34" s="1">
        <v>0</v>
      </c>
      <c r="F34" s="1">
        <v>160</v>
      </c>
      <c r="H34" s="66">
        <f t="shared" si="0"/>
        <v>43.75</v>
      </c>
      <c r="I34" s="66">
        <f t="shared" si="1"/>
        <v>25</v>
      </c>
      <c r="J34" s="66">
        <f t="shared" si="2"/>
        <v>1000</v>
      </c>
      <c r="K34" s="66">
        <f t="shared" si="3"/>
        <v>0</v>
      </c>
    </row>
    <row r="35" spans="1:11">
      <c r="A35" t="s">
        <v>1987</v>
      </c>
      <c r="B35">
        <v>40</v>
      </c>
      <c r="C35" s="1">
        <v>3</v>
      </c>
      <c r="D35" s="1">
        <v>2</v>
      </c>
      <c r="E35" s="1">
        <v>0</v>
      </c>
      <c r="F35" s="1">
        <v>110</v>
      </c>
      <c r="H35" s="66">
        <f t="shared" si="0"/>
        <v>37.5</v>
      </c>
      <c r="I35" s="66">
        <f t="shared" si="1"/>
        <v>25</v>
      </c>
      <c r="J35" s="66">
        <f t="shared" si="2"/>
        <v>1375</v>
      </c>
      <c r="K35" s="66">
        <f t="shared" si="3"/>
        <v>0</v>
      </c>
    </row>
    <row r="36" spans="1:11">
      <c r="A36" t="s">
        <v>1988</v>
      </c>
      <c r="B36">
        <v>80</v>
      </c>
      <c r="C36" s="1">
        <v>6</v>
      </c>
      <c r="D36" s="1">
        <v>4</v>
      </c>
      <c r="E36" s="1">
        <v>0</v>
      </c>
      <c r="F36" s="1">
        <v>210</v>
      </c>
      <c r="H36" s="66">
        <f t="shared" si="0"/>
        <v>37.5</v>
      </c>
      <c r="I36" s="66">
        <f t="shared" si="1"/>
        <v>25</v>
      </c>
      <c r="J36" s="66">
        <f t="shared" si="2"/>
        <v>1312.5</v>
      </c>
      <c r="K36" s="66">
        <f t="shared" si="3"/>
        <v>0</v>
      </c>
    </row>
    <row r="37" spans="1:11">
      <c r="A37" t="s">
        <v>3381</v>
      </c>
      <c r="B37">
        <v>5</v>
      </c>
      <c r="C37" s="1">
        <v>0</v>
      </c>
      <c r="D37" s="1">
        <v>0</v>
      </c>
      <c r="E37" s="1">
        <v>0</v>
      </c>
      <c r="F37" s="1">
        <v>60</v>
      </c>
      <c r="H37" s="66">
        <f t="shared" si="0"/>
        <v>0</v>
      </c>
      <c r="I37" s="66">
        <f t="shared" si="1"/>
        <v>0</v>
      </c>
      <c r="J37" s="66">
        <f t="shared" si="2"/>
        <v>6000</v>
      </c>
      <c r="K37" s="66">
        <f t="shared" si="3"/>
        <v>0</v>
      </c>
    </row>
    <row r="38" spans="1:11">
      <c r="A38" t="s">
        <v>3382</v>
      </c>
      <c r="B38">
        <v>60</v>
      </c>
      <c r="C38" s="1">
        <v>0</v>
      </c>
      <c r="D38" s="1">
        <v>8</v>
      </c>
      <c r="E38" s="1">
        <v>1</v>
      </c>
      <c r="F38" s="1">
        <v>170</v>
      </c>
      <c r="H38" s="66">
        <f t="shared" si="0"/>
        <v>0</v>
      </c>
      <c r="I38" s="66">
        <f t="shared" si="1"/>
        <v>66.666666666666671</v>
      </c>
      <c r="J38" s="66">
        <f t="shared" si="2"/>
        <v>1416.6666666666667</v>
      </c>
      <c r="K38" s="66">
        <f t="shared" si="3"/>
        <v>15</v>
      </c>
    </row>
    <row r="39" spans="1:11">
      <c r="A39" t="s">
        <v>3531</v>
      </c>
      <c r="B39">
        <v>60</v>
      </c>
      <c r="C39" s="1">
        <v>0</v>
      </c>
      <c r="D39" s="1">
        <v>11</v>
      </c>
      <c r="E39" s="1">
        <v>0.5</v>
      </c>
      <c r="F39" s="1">
        <v>120</v>
      </c>
      <c r="H39" s="66">
        <f t="shared" si="0"/>
        <v>0</v>
      </c>
      <c r="I39" s="66">
        <f t="shared" si="1"/>
        <v>91.666666666666657</v>
      </c>
      <c r="J39" s="66">
        <f t="shared" si="2"/>
        <v>1000</v>
      </c>
      <c r="K39" s="66">
        <f t="shared" si="3"/>
        <v>7.5</v>
      </c>
    </row>
    <row r="40" spans="1:11">
      <c r="A40" t="s">
        <v>3383</v>
      </c>
      <c r="B40">
        <v>60</v>
      </c>
      <c r="C40" s="1">
        <v>0</v>
      </c>
      <c r="D40" s="1">
        <v>9</v>
      </c>
      <c r="E40" s="1">
        <v>1</v>
      </c>
      <c r="F40" s="1">
        <v>180</v>
      </c>
      <c r="H40" s="66">
        <f t="shared" si="0"/>
        <v>0</v>
      </c>
      <c r="I40" s="66">
        <f t="shared" si="1"/>
        <v>75</v>
      </c>
      <c r="J40" s="66">
        <f t="shared" si="2"/>
        <v>1500</v>
      </c>
      <c r="K40" s="66">
        <f t="shared" si="3"/>
        <v>15</v>
      </c>
    </row>
    <row r="41" spans="1:11">
      <c r="A41" t="s">
        <v>3384</v>
      </c>
      <c r="B41">
        <v>60</v>
      </c>
      <c r="C41" s="1">
        <v>0</v>
      </c>
      <c r="D41" s="1">
        <v>10</v>
      </c>
      <c r="E41" s="1">
        <v>0.5</v>
      </c>
      <c r="F41" s="1">
        <v>110</v>
      </c>
      <c r="H41" s="66">
        <f t="shared" si="0"/>
        <v>0</v>
      </c>
      <c r="I41" s="66">
        <f t="shared" si="1"/>
        <v>83.333333333333329</v>
      </c>
      <c r="J41" s="66">
        <f t="shared" si="2"/>
        <v>916.66666666666663</v>
      </c>
      <c r="K41" s="66">
        <f t="shared" si="3"/>
        <v>7.5</v>
      </c>
    </row>
    <row r="42" spans="1:11">
      <c r="A42" t="s">
        <v>3385</v>
      </c>
      <c r="B42">
        <v>5</v>
      </c>
      <c r="C42" s="1">
        <v>0</v>
      </c>
      <c r="D42" s="1">
        <v>0</v>
      </c>
      <c r="E42" s="1">
        <v>0</v>
      </c>
      <c r="F42" s="1">
        <v>160</v>
      </c>
      <c r="H42" s="66">
        <f t="shared" si="0"/>
        <v>0</v>
      </c>
      <c r="I42" s="66">
        <f t="shared" si="1"/>
        <v>0</v>
      </c>
      <c r="J42" s="66">
        <f t="shared" si="2"/>
        <v>16000</v>
      </c>
      <c r="K42" s="66">
        <f t="shared" si="3"/>
        <v>0</v>
      </c>
    </row>
    <row r="43" spans="1:11">
      <c r="A43" t="s">
        <v>3387</v>
      </c>
      <c r="B43">
        <v>25</v>
      </c>
      <c r="C43" s="1">
        <v>1</v>
      </c>
      <c r="D43" s="1">
        <v>1</v>
      </c>
      <c r="E43" s="1">
        <v>0</v>
      </c>
      <c r="F43" s="1">
        <v>140</v>
      </c>
      <c r="H43" s="66">
        <f t="shared" si="0"/>
        <v>20</v>
      </c>
      <c r="I43" s="66">
        <f t="shared" si="1"/>
        <v>20</v>
      </c>
      <c r="J43" s="66">
        <f t="shared" si="2"/>
        <v>2800</v>
      </c>
      <c r="K43" s="66">
        <f t="shared" si="3"/>
        <v>0</v>
      </c>
    </row>
    <row r="44" spans="1:11">
      <c r="A44" t="s">
        <v>3386</v>
      </c>
      <c r="B44">
        <v>5</v>
      </c>
      <c r="C44" s="1">
        <v>0</v>
      </c>
      <c r="D44" s="1">
        <v>0</v>
      </c>
      <c r="E44" s="1">
        <v>0</v>
      </c>
      <c r="F44" s="1">
        <v>80</v>
      </c>
      <c r="H44" s="66">
        <f t="shared" si="0"/>
        <v>0</v>
      </c>
      <c r="I44" s="66">
        <f t="shared" si="1"/>
        <v>0</v>
      </c>
      <c r="J44" s="66">
        <f t="shared" si="2"/>
        <v>8000</v>
      </c>
      <c r="K44" s="66">
        <f t="shared" si="3"/>
        <v>0</v>
      </c>
    </row>
    <row r="45" spans="1:11">
      <c r="A45" t="s">
        <v>3388</v>
      </c>
      <c r="B45">
        <v>15</v>
      </c>
      <c r="C45" s="1">
        <v>1</v>
      </c>
      <c r="D45" s="1">
        <v>1</v>
      </c>
      <c r="E45" s="1">
        <v>0</v>
      </c>
      <c r="F45" s="1">
        <v>170</v>
      </c>
      <c r="H45" s="66">
        <f t="shared" si="0"/>
        <v>33.333333333333336</v>
      </c>
      <c r="I45" s="66">
        <f t="shared" si="1"/>
        <v>33.333333333333336</v>
      </c>
      <c r="J45" s="66">
        <f t="shared" si="2"/>
        <v>5666.666666666667</v>
      </c>
      <c r="K45" s="66">
        <f t="shared" si="3"/>
        <v>0</v>
      </c>
    </row>
    <row r="46" spans="1:11">
      <c r="A46" t="s">
        <v>1989</v>
      </c>
      <c r="B46">
        <v>35</v>
      </c>
      <c r="C46" s="1">
        <v>0</v>
      </c>
      <c r="D46" s="1">
        <v>3</v>
      </c>
      <c r="E46" s="1">
        <v>1.5</v>
      </c>
      <c r="F46" s="1">
        <v>60</v>
      </c>
      <c r="H46" s="66">
        <f t="shared" si="0"/>
        <v>0</v>
      </c>
      <c r="I46" s="66">
        <f t="shared" si="1"/>
        <v>42.857142857142854</v>
      </c>
      <c r="J46" s="66">
        <f t="shared" si="2"/>
        <v>857.14285714285711</v>
      </c>
      <c r="K46" s="66">
        <f t="shared" si="3"/>
        <v>38.571428571428577</v>
      </c>
    </row>
    <row r="47" spans="1:11">
      <c r="A47" t="s">
        <v>1990</v>
      </c>
      <c r="B47">
        <v>100</v>
      </c>
      <c r="C47" s="1">
        <v>0</v>
      </c>
      <c r="D47" s="1">
        <v>8</v>
      </c>
      <c r="E47" s="1">
        <v>5</v>
      </c>
      <c r="F47" s="1">
        <v>180</v>
      </c>
      <c r="H47" s="66">
        <f t="shared" si="0"/>
        <v>0</v>
      </c>
      <c r="I47" s="66">
        <f t="shared" si="1"/>
        <v>40</v>
      </c>
      <c r="J47" s="66">
        <f t="shared" si="2"/>
        <v>900</v>
      </c>
      <c r="K47" s="66">
        <f t="shared" si="3"/>
        <v>45</v>
      </c>
    </row>
    <row r="48" spans="1:11">
      <c r="A48" t="s">
        <v>3390</v>
      </c>
      <c r="B48">
        <v>40</v>
      </c>
      <c r="C48" s="1">
        <v>0</v>
      </c>
      <c r="D48" s="1">
        <v>1</v>
      </c>
      <c r="E48" s="1">
        <v>2.5</v>
      </c>
      <c r="F48" s="1">
        <v>10</v>
      </c>
      <c r="H48" s="66">
        <f t="shared" si="0"/>
        <v>0</v>
      </c>
      <c r="I48" s="66">
        <f t="shared" si="1"/>
        <v>12.5</v>
      </c>
      <c r="J48" s="66">
        <f t="shared" si="2"/>
        <v>125</v>
      </c>
      <c r="K48" s="66">
        <f t="shared" si="3"/>
        <v>56.25</v>
      </c>
    </row>
    <row r="49" spans="1:11">
      <c r="A49" t="s">
        <v>3391</v>
      </c>
      <c r="B49">
        <v>50</v>
      </c>
      <c r="C49" s="1">
        <v>2</v>
      </c>
      <c r="D49" s="1">
        <v>1</v>
      </c>
      <c r="E49" s="1">
        <v>0.5</v>
      </c>
      <c r="F49" s="1">
        <v>60</v>
      </c>
      <c r="H49" s="66">
        <f t="shared" si="0"/>
        <v>20</v>
      </c>
      <c r="I49" s="66">
        <f t="shared" si="1"/>
        <v>10</v>
      </c>
      <c r="J49" s="66">
        <f t="shared" si="2"/>
        <v>600</v>
      </c>
      <c r="K49" s="66">
        <f t="shared" si="3"/>
        <v>9</v>
      </c>
    </row>
    <row r="50" spans="1:11">
      <c r="A50" t="s">
        <v>1991</v>
      </c>
      <c r="B50">
        <v>5</v>
      </c>
      <c r="C50" s="1">
        <v>0.5</v>
      </c>
      <c r="D50" s="1">
        <v>0</v>
      </c>
      <c r="E50" s="1">
        <v>0</v>
      </c>
      <c r="F50" s="1">
        <v>0</v>
      </c>
      <c r="H50" s="66">
        <f t="shared" si="0"/>
        <v>50</v>
      </c>
      <c r="I50" s="66">
        <f t="shared" si="1"/>
        <v>0</v>
      </c>
      <c r="J50" s="66">
        <f t="shared" si="2"/>
        <v>0</v>
      </c>
      <c r="K50" s="66">
        <f t="shared" si="3"/>
        <v>0</v>
      </c>
    </row>
    <row r="51" spans="1:11">
      <c r="A51" t="s">
        <v>3394</v>
      </c>
      <c r="B51">
        <v>140</v>
      </c>
      <c r="C51" s="1">
        <v>2</v>
      </c>
      <c r="D51" s="1">
        <v>2</v>
      </c>
      <c r="E51" s="1">
        <v>1</v>
      </c>
      <c r="F51" s="1">
        <v>110</v>
      </c>
      <c r="H51" s="66">
        <f t="shared" si="0"/>
        <v>7.1428571428571423</v>
      </c>
      <c r="I51" s="66">
        <f t="shared" si="1"/>
        <v>7.1428571428571423</v>
      </c>
      <c r="J51" s="66">
        <f t="shared" si="2"/>
        <v>392.85714285714283</v>
      </c>
      <c r="K51" s="66">
        <f t="shared" si="3"/>
        <v>6.4285714285714279</v>
      </c>
    </row>
    <row r="52" spans="1:11">
      <c r="C52" s="1"/>
      <c r="D52" s="1"/>
      <c r="E52" s="1"/>
      <c r="F52" s="1"/>
    </row>
  </sheetData>
  <phoneticPr fontId="3" type="noConversion"/>
  <hyperlinks>
    <hyperlink ref="O6" r:id="rId1" display="http://www.chipotle.com/en-US/menu/nutrition_calculator/nutrition_calculator.aspx"/>
  </hyperlinks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K644"/>
  <sheetViews>
    <sheetView zoomScale="80" zoomScaleNormal="80" zoomScalePageLayoutView="80" workbookViewId="0">
      <selection activeCell="D24" sqref="D24"/>
    </sheetView>
  </sheetViews>
  <sheetFormatPr baseColWidth="10" defaultColWidth="8.83203125" defaultRowHeight="14" x14ac:dyDescent="0"/>
  <cols>
    <col min="1" max="1" width="72.33203125" bestFit="1" customWidth="1"/>
    <col min="2" max="2" width="20.5" customWidth="1"/>
    <col min="3" max="3" width="12.33203125" customWidth="1"/>
    <col min="4" max="4" width="16" customWidth="1"/>
    <col min="5" max="5" width="14.5" customWidth="1"/>
    <col min="6" max="6" width="13.5" customWidth="1"/>
    <col min="8" max="8" width="13.33203125" customWidth="1"/>
    <col min="9" max="9" width="12.1640625" bestFit="1" customWidth="1"/>
    <col min="10" max="10" width="11.33203125" bestFit="1" customWidth="1"/>
  </cols>
  <sheetData>
    <row r="1" spans="1:11">
      <c r="A1" t="s">
        <v>3591</v>
      </c>
      <c r="B1" t="s">
        <v>2609</v>
      </c>
    </row>
    <row r="2" spans="1:11" ht="15" thickBot="1">
      <c r="A2" t="s">
        <v>3592</v>
      </c>
      <c r="B2" s="7">
        <v>40983</v>
      </c>
    </row>
    <row r="3" spans="1:11" ht="15" thickBot="1">
      <c r="A3" s="8" t="s">
        <v>3594</v>
      </c>
      <c r="B3" s="11" t="s">
        <v>3571</v>
      </c>
      <c r="C3" s="8" t="s">
        <v>3573</v>
      </c>
      <c r="D3" s="8" t="s">
        <v>3574</v>
      </c>
      <c r="E3" s="8" t="s">
        <v>3572</v>
      </c>
      <c r="F3" s="4" t="s">
        <v>3575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1" ht="15" thickBot="1">
      <c r="A4" s="8" t="s">
        <v>2610</v>
      </c>
      <c r="H4" s="66"/>
      <c r="I4" s="66"/>
      <c r="J4" s="66"/>
      <c r="K4" s="66"/>
    </row>
    <row r="5" spans="1:11">
      <c r="A5" t="s">
        <v>2611</v>
      </c>
      <c r="B5">
        <v>1220</v>
      </c>
      <c r="C5">
        <v>8</v>
      </c>
      <c r="D5">
        <v>69</v>
      </c>
      <c r="E5">
        <v>29</v>
      </c>
      <c r="F5">
        <v>2270</v>
      </c>
      <c r="H5" s="66">
        <f>C5/B5*500</f>
        <v>3.278688524590164</v>
      </c>
      <c r="I5" s="66">
        <f>D5/B5*500</f>
        <v>28.278688524590162</v>
      </c>
      <c r="J5" s="66">
        <f>F5/B5*500</f>
        <v>930.32786885245901</v>
      </c>
      <c r="K5" s="66">
        <f>(E5*9)/B5*100</f>
        <v>21.393442622950822</v>
      </c>
    </row>
    <row r="6" spans="1:11">
      <c r="A6" t="s">
        <v>2612</v>
      </c>
      <c r="B6">
        <v>1140</v>
      </c>
      <c r="C6">
        <v>6</v>
      </c>
      <c r="D6">
        <v>58</v>
      </c>
      <c r="E6">
        <v>31</v>
      </c>
      <c r="F6">
        <v>2060</v>
      </c>
      <c r="H6" s="66">
        <f t="shared" ref="H6:H30" si="0">C6/B6*500</f>
        <v>2.6315789473684208</v>
      </c>
      <c r="I6" s="66">
        <f t="shared" ref="I6:I30" si="1">D6/B6*500</f>
        <v>25.438596491228068</v>
      </c>
      <c r="J6" s="66">
        <f t="shared" ref="J6:J30" si="2">F6/B6*500</f>
        <v>903.50877192982455</v>
      </c>
      <c r="K6" s="66">
        <f t="shared" ref="K6:K30" si="3">(E6*9)/B6*100</f>
        <v>24.473684210526319</v>
      </c>
    </row>
    <row r="7" spans="1:11">
      <c r="A7" t="s">
        <v>2613</v>
      </c>
      <c r="B7">
        <v>870</v>
      </c>
      <c r="C7">
        <v>2</v>
      </c>
      <c r="D7">
        <v>65</v>
      </c>
      <c r="E7">
        <v>25</v>
      </c>
      <c r="F7">
        <v>2270</v>
      </c>
      <c r="H7" s="66">
        <f t="shared" si="0"/>
        <v>1.1494252873563218</v>
      </c>
      <c r="I7" s="66">
        <f t="shared" si="1"/>
        <v>37.356321839080465</v>
      </c>
      <c r="J7" s="66">
        <f t="shared" si="2"/>
        <v>1304.5977011494251</v>
      </c>
      <c r="K7" s="66">
        <f t="shared" si="3"/>
        <v>25.862068965517242</v>
      </c>
    </row>
    <row r="8" spans="1:11">
      <c r="A8" t="s">
        <v>2614</v>
      </c>
      <c r="B8">
        <v>980</v>
      </c>
      <c r="C8">
        <v>2</v>
      </c>
      <c r="D8">
        <v>62</v>
      </c>
      <c r="E8">
        <v>30</v>
      </c>
      <c r="F8">
        <v>1900</v>
      </c>
      <c r="H8" s="66">
        <f t="shared" si="0"/>
        <v>1.0204081632653061</v>
      </c>
      <c r="I8" s="66">
        <f t="shared" si="1"/>
        <v>31.632653061224488</v>
      </c>
      <c r="J8" s="66">
        <f t="shared" si="2"/>
        <v>969.38775510204073</v>
      </c>
      <c r="K8" s="66">
        <f t="shared" si="3"/>
        <v>27.551020408163261</v>
      </c>
    </row>
    <row r="9" spans="1:11">
      <c r="A9" t="s">
        <v>2615</v>
      </c>
      <c r="B9">
        <v>910</v>
      </c>
      <c r="C9">
        <v>5</v>
      </c>
      <c r="D9">
        <v>47</v>
      </c>
      <c r="E9">
        <v>26</v>
      </c>
      <c r="F9">
        <v>1570</v>
      </c>
      <c r="H9" s="66">
        <f t="shared" si="0"/>
        <v>2.7472527472527473</v>
      </c>
      <c r="I9" s="66">
        <f t="shared" si="1"/>
        <v>25.824175824175821</v>
      </c>
      <c r="J9" s="66">
        <f t="shared" si="2"/>
        <v>862.63736263736268</v>
      </c>
      <c r="K9" s="66">
        <f t="shared" si="3"/>
        <v>25.714285714285712</v>
      </c>
    </row>
    <row r="10" spans="1:11">
      <c r="A10" t="s">
        <v>2616</v>
      </c>
      <c r="B10">
        <v>1120</v>
      </c>
      <c r="C10">
        <v>3</v>
      </c>
      <c r="D10">
        <v>71</v>
      </c>
      <c r="E10">
        <v>33</v>
      </c>
      <c r="F10">
        <v>2240</v>
      </c>
      <c r="H10" s="66">
        <f t="shared" si="0"/>
        <v>1.3392857142857142</v>
      </c>
      <c r="I10" s="66">
        <f t="shared" si="1"/>
        <v>31.696428571428569</v>
      </c>
      <c r="J10" s="66">
        <f t="shared" si="2"/>
        <v>1000</v>
      </c>
      <c r="K10" s="66">
        <f t="shared" si="3"/>
        <v>26.517857142857142</v>
      </c>
    </row>
    <row r="11" spans="1:11">
      <c r="A11" t="s">
        <v>2617</v>
      </c>
      <c r="B11">
        <v>840</v>
      </c>
      <c r="C11">
        <v>4</v>
      </c>
      <c r="D11">
        <v>45</v>
      </c>
      <c r="E11">
        <v>26</v>
      </c>
      <c r="F11">
        <v>890</v>
      </c>
      <c r="H11" s="66">
        <f t="shared" si="0"/>
        <v>2.3809523809523814</v>
      </c>
      <c r="I11" s="66">
        <f t="shared" si="1"/>
        <v>26.785714285714285</v>
      </c>
      <c r="J11" s="66">
        <f t="shared" si="2"/>
        <v>529.76190476190482</v>
      </c>
      <c r="K11" s="66">
        <f t="shared" si="3"/>
        <v>27.857142857142858</v>
      </c>
    </row>
    <row r="12" spans="1:11">
      <c r="A12" t="s">
        <v>2618</v>
      </c>
      <c r="B12">
        <v>960</v>
      </c>
      <c r="C12">
        <v>4</v>
      </c>
      <c r="D12">
        <v>74</v>
      </c>
      <c r="E12">
        <v>26</v>
      </c>
      <c r="F12">
        <v>1850</v>
      </c>
      <c r="H12" s="66">
        <f t="shared" si="0"/>
        <v>2.0833333333333335</v>
      </c>
      <c r="I12" s="66">
        <f t="shared" si="1"/>
        <v>38.541666666666671</v>
      </c>
      <c r="J12" s="66">
        <f t="shared" si="2"/>
        <v>963.54166666666663</v>
      </c>
      <c r="K12" s="66">
        <f t="shared" si="3"/>
        <v>24.375</v>
      </c>
    </row>
    <row r="13" spans="1:11">
      <c r="A13" t="s">
        <v>2619</v>
      </c>
      <c r="B13">
        <v>440</v>
      </c>
      <c r="C13">
        <v>2</v>
      </c>
      <c r="D13">
        <v>28</v>
      </c>
      <c r="E13">
        <v>9</v>
      </c>
      <c r="F13">
        <v>500</v>
      </c>
      <c r="H13" s="66">
        <f t="shared" si="0"/>
        <v>2.2727272727272725</v>
      </c>
      <c r="I13" s="66">
        <f t="shared" si="1"/>
        <v>31.818181818181817</v>
      </c>
      <c r="J13" s="66">
        <f t="shared" si="2"/>
        <v>568.18181818181824</v>
      </c>
      <c r="K13" s="66">
        <f t="shared" si="3"/>
        <v>18.409090909090907</v>
      </c>
    </row>
    <row r="14" spans="1:11">
      <c r="A14" t="s">
        <v>2620</v>
      </c>
      <c r="B14">
        <v>140</v>
      </c>
      <c r="C14">
        <v>0</v>
      </c>
      <c r="D14">
        <v>23</v>
      </c>
      <c r="E14">
        <v>0.5</v>
      </c>
      <c r="F14">
        <v>320</v>
      </c>
      <c r="H14" s="66">
        <f t="shared" si="0"/>
        <v>0</v>
      </c>
      <c r="I14" s="66">
        <f t="shared" si="1"/>
        <v>82.142857142857139</v>
      </c>
      <c r="J14" s="66">
        <f t="shared" si="2"/>
        <v>1142.8571428571429</v>
      </c>
      <c r="K14" s="66">
        <f t="shared" si="3"/>
        <v>3.214285714285714</v>
      </c>
    </row>
    <row r="15" spans="1:11">
      <c r="A15" t="s">
        <v>2621</v>
      </c>
      <c r="B15">
        <v>140</v>
      </c>
      <c r="C15">
        <v>0</v>
      </c>
      <c r="D15">
        <v>8</v>
      </c>
      <c r="E15">
        <v>8</v>
      </c>
      <c r="F15">
        <v>680</v>
      </c>
      <c r="H15" s="66">
        <f t="shared" si="0"/>
        <v>0</v>
      </c>
      <c r="I15" s="66">
        <f t="shared" si="1"/>
        <v>28.571428571428569</v>
      </c>
      <c r="J15" s="66">
        <f t="shared" si="2"/>
        <v>2428.5714285714284</v>
      </c>
      <c r="K15" s="66">
        <f t="shared" si="3"/>
        <v>51.428571428571423</v>
      </c>
    </row>
    <row r="16" spans="1:11">
      <c r="A16" t="s">
        <v>2622</v>
      </c>
      <c r="B16">
        <v>240</v>
      </c>
      <c r="C16">
        <v>0</v>
      </c>
      <c r="D16">
        <v>14</v>
      </c>
      <c r="E16">
        <v>14</v>
      </c>
      <c r="F16">
        <v>270</v>
      </c>
      <c r="H16" s="66">
        <f t="shared" si="0"/>
        <v>0</v>
      </c>
      <c r="I16" s="66">
        <f t="shared" si="1"/>
        <v>29.166666666666668</v>
      </c>
      <c r="J16" s="66">
        <f t="shared" si="2"/>
        <v>562.5</v>
      </c>
      <c r="K16" s="66">
        <f t="shared" si="3"/>
        <v>52.5</v>
      </c>
    </row>
    <row r="17" spans="1:11">
      <c r="A17" t="s">
        <v>2623</v>
      </c>
      <c r="B17">
        <v>230</v>
      </c>
      <c r="C17">
        <v>0</v>
      </c>
      <c r="D17">
        <v>14</v>
      </c>
      <c r="E17">
        <v>12</v>
      </c>
      <c r="F17">
        <v>290</v>
      </c>
      <c r="H17" s="66">
        <f t="shared" si="0"/>
        <v>0</v>
      </c>
      <c r="I17" s="66">
        <f t="shared" si="1"/>
        <v>30.434782608695652</v>
      </c>
      <c r="J17" s="66">
        <f t="shared" si="2"/>
        <v>630.43478260869563</v>
      </c>
      <c r="K17" s="66">
        <f t="shared" si="3"/>
        <v>46.956521739130437</v>
      </c>
    </row>
    <row r="18" spans="1:11">
      <c r="A18" t="s">
        <v>2624</v>
      </c>
      <c r="B18">
        <v>160</v>
      </c>
      <c r="C18">
        <v>0</v>
      </c>
      <c r="D18">
        <v>10</v>
      </c>
      <c r="E18">
        <v>8</v>
      </c>
      <c r="F18">
        <v>380</v>
      </c>
      <c r="H18" s="66">
        <f t="shared" si="0"/>
        <v>0</v>
      </c>
      <c r="I18" s="66">
        <f t="shared" si="1"/>
        <v>31.25</v>
      </c>
      <c r="J18" s="66">
        <f t="shared" si="2"/>
        <v>1187.5</v>
      </c>
      <c r="K18" s="66">
        <f t="shared" si="3"/>
        <v>45</v>
      </c>
    </row>
    <row r="19" spans="1:11">
      <c r="A19" t="s">
        <v>2625</v>
      </c>
      <c r="B19">
        <v>170</v>
      </c>
      <c r="C19" s="1">
        <v>0</v>
      </c>
      <c r="D19" s="1">
        <v>14</v>
      </c>
      <c r="E19" s="1">
        <v>8</v>
      </c>
      <c r="F19" s="1">
        <v>90</v>
      </c>
      <c r="H19" s="66">
        <f t="shared" si="0"/>
        <v>0</v>
      </c>
      <c r="I19" s="66">
        <f t="shared" si="1"/>
        <v>41.176470588235297</v>
      </c>
      <c r="J19" s="66">
        <f t="shared" si="2"/>
        <v>264.70588235294116</v>
      </c>
      <c r="K19" s="66">
        <f t="shared" si="3"/>
        <v>42.352941176470587</v>
      </c>
    </row>
    <row r="20" spans="1:11">
      <c r="A20" t="s">
        <v>2626</v>
      </c>
      <c r="B20">
        <v>80</v>
      </c>
      <c r="C20" s="1">
        <v>0</v>
      </c>
      <c r="D20" s="1">
        <v>6</v>
      </c>
      <c r="E20" s="1">
        <v>2</v>
      </c>
      <c r="F20" s="1">
        <v>300</v>
      </c>
      <c r="H20" s="66">
        <f t="shared" si="0"/>
        <v>0</v>
      </c>
      <c r="I20" s="66">
        <f t="shared" si="1"/>
        <v>37.5</v>
      </c>
      <c r="J20" s="66">
        <f t="shared" si="2"/>
        <v>1875</v>
      </c>
      <c r="K20" s="66">
        <f t="shared" si="3"/>
        <v>22.5</v>
      </c>
    </row>
    <row r="21" spans="1:11">
      <c r="A21" t="s">
        <v>2627</v>
      </c>
      <c r="B21">
        <v>180</v>
      </c>
      <c r="C21" s="1">
        <v>0</v>
      </c>
      <c r="D21" s="1">
        <v>6</v>
      </c>
      <c r="E21" s="1">
        <v>6</v>
      </c>
      <c r="F21" s="1">
        <v>290</v>
      </c>
      <c r="H21" s="66">
        <f t="shared" si="0"/>
        <v>0</v>
      </c>
      <c r="I21" s="66">
        <f t="shared" si="1"/>
        <v>16.666666666666668</v>
      </c>
      <c r="J21" s="66">
        <f t="shared" si="2"/>
        <v>805.55555555555554</v>
      </c>
      <c r="K21" s="66">
        <f t="shared" si="3"/>
        <v>30</v>
      </c>
    </row>
    <row r="22" spans="1:11">
      <c r="A22" t="s">
        <v>2628</v>
      </c>
      <c r="B22">
        <v>30</v>
      </c>
      <c r="C22" s="1">
        <v>0</v>
      </c>
      <c r="D22" s="1">
        <v>5</v>
      </c>
      <c r="E22" s="1">
        <v>0</v>
      </c>
      <c r="F22" s="1">
        <v>320</v>
      </c>
      <c r="H22" s="66">
        <f t="shared" si="0"/>
        <v>0</v>
      </c>
      <c r="I22" s="66">
        <f t="shared" si="1"/>
        <v>83.333333333333329</v>
      </c>
      <c r="J22" s="66">
        <f t="shared" si="2"/>
        <v>5333.333333333333</v>
      </c>
      <c r="K22" s="66">
        <f t="shared" si="3"/>
        <v>0</v>
      </c>
    </row>
    <row r="23" spans="1:11">
      <c r="A23" t="s">
        <v>2629</v>
      </c>
      <c r="B23">
        <v>90</v>
      </c>
      <c r="C23" s="1">
        <v>4</v>
      </c>
      <c r="D23" s="1">
        <v>0</v>
      </c>
      <c r="E23" s="1">
        <v>0</v>
      </c>
      <c r="F23" s="1">
        <v>170</v>
      </c>
      <c r="H23" s="66">
        <f t="shared" si="0"/>
        <v>22.222222222222221</v>
      </c>
      <c r="I23" s="66">
        <f t="shared" si="1"/>
        <v>0</v>
      </c>
      <c r="J23" s="66">
        <f t="shared" si="2"/>
        <v>944.44444444444446</v>
      </c>
      <c r="K23" s="66">
        <f t="shared" si="3"/>
        <v>0</v>
      </c>
    </row>
    <row r="24" spans="1:11">
      <c r="A24" t="s">
        <v>2630</v>
      </c>
      <c r="B24">
        <v>10</v>
      </c>
      <c r="C24" s="1">
        <v>0</v>
      </c>
      <c r="D24" s="1">
        <v>0</v>
      </c>
      <c r="E24" s="1">
        <v>0</v>
      </c>
      <c r="F24" s="1">
        <v>0</v>
      </c>
      <c r="H24" s="66">
        <f t="shared" si="0"/>
        <v>0</v>
      </c>
      <c r="I24" s="66">
        <f t="shared" si="1"/>
        <v>0</v>
      </c>
      <c r="J24" s="66">
        <f t="shared" si="2"/>
        <v>0</v>
      </c>
      <c r="K24" s="66">
        <f t="shared" si="3"/>
        <v>0</v>
      </c>
    </row>
    <row r="25" spans="1:11">
      <c r="A25" t="s">
        <v>2631</v>
      </c>
      <c r="B25">
        <v>10</v>
      </c>
      <c r="C25" s="1">
        <v>0.5</v>
      </c>
      <c r="D25" s="1">
        <v>0</v>
      </c>
      <c r="E25" s="1">
        <v>0</v>
      </c>
      <c r="F25" s="1">
        <v>0</v>
      </c>
      <c r="H25" s="66">
        <f t="shared" si="0"/>
        <v>25</v>
      </c>
      <c r="I25" s="66">
        <f t="shared" si="1"/>
        <v>0</v>
      </c>
      <c r="J25" s="66">
        <f t="shared" si="2"/>
        <v>0</v>
      </c>
      <c r="K25" s="66">
        <f t="shared" si="3"/>
        <v>0</v>
      </c>
    </row>
    <row r="26" spans="1:11">
      <c r="A26" t="s">
        <v>2632</v>
      </c>
      <c r="B26">
        <v>15</v>
      </c>
      <c r="C26" s="1">
        <v>1</v>
      </c>
      <c r="D26" s="1">
        <v>2</v>
      </c>
      <c r="E26" s="1">
        <v>0</v>
      </c>
      <c r="F26" s="1">
        <v>45</v>
      </c>
      <c r="H26" s="66">
        <f t="shared" si="0"/>
        <v>33.333333333333336</v>
      </c>
      <c r="I26" s="66">
        <f t="shared" si="1"/>
        <v>66.666666666666671</v>
      </c>
      <c r="J26" s="66">
        <f t="shared" si="2"/>
        <v>1500</v>
      </c>
      <c r="K26" s="66">
        <f t="shared" si="3"/>
        <v>0</v>
      </c>
    </row>
    <row r="27" spans="1:11">
      <c r="A27" t="s">
        <v>2633</v>
      </c>
      <c r="B27">
        <v>10</v>
      </c>
      <c r="C27" s="1">
        <v>0.5</v>
      </c>
      <c r="D27" s="1">
        <v>2</v>
      </c>
      <c r="E27" s="1">
        <v>0</v>
      </c>
      <c r="F27" s="1">
        <v>0</v>
      </c>
      <c r="H27" s="66">
        <f t="shared" si="0"/>
        <v>25</v>
      </c>
      <c r="I27" s="66">
        <f t="shared" si="1"/>
        <v>100</v>
      </c>
      <c r="J27" s="66">
        <f t="shared" si="2"/>
        <v>0</v>
      </c>
      <c r="K27" s="66">
        <f t="shared" si="3"/>
        <v>0</v>
      </c>
    </row>
    <row r="28" spans="1:11">
      <c r="A28" t="s">
        <v>2634</v>
      </c>
      <c r="B28">
        <v>840</v>
      </c>
      <c r="C28" s="1">
        <v>5</v>
      </c>
      <c r="D28" s="1">
        <v>49</v>
      </c>
      <c r="E28" s="1">
        <v>26</v>
      </c>
      <c r="F28" s="1">
        <v>1080</v>
      </c>
      <c r="H28" s="66">
        <f t="shared" si="0"/>
        <v>2.9761904761904758</v>
      </c>
      <c r="I28" s="66">
        <f t="shared" si="1"/>
        <v>29.166666666666668</v>
      </c>
      <c r="J28" s="66">
        <f t="shared" si="2"/>
        <v>642.85714285714289</v>
      </c>
      <c r="K28" s="66">
        <f t="shared" si="3"/>
        <v>27.857142857142858</v>
      </c>
    </row>
    <row r="29" spans="1:11">
      <c r="A29" t="s">
        <v>2635</v>
      </c>
      <c r="B29">
        <v>990</v>
      </c>
      <c r="C29">
        <v>4</v>
      </c>
      <c r="D29">
        <v>57</v>
      </c>
      <c r="E29">
        <v>31</v>
      </c>
      <c r="F29">
        <v>1860</v>
      </c>
      <c r="H29" s="66">
        <f t="shared" si="0"/>
        <v>2.0202020202020203</v>
      </c>
      <c r="I29" s="66">
        <f t="shared" si="1"/>
        <v>28.787878787878789</v>
      </c>
      <c r="J29" s="66">
        <f t="shared" si="2"/>
        <v>939.39393939393949</v>
      </c>
      <c r="K29" s="66">
        <f t="shared" si="3"/>
        <v>28.18181818181818</v>
      </c>
    </row>
    <row r="30" spans="1:11" ht="15" thickBot="1">
      <c r="A30" t="s">
        <v>2636</v>
      </c>
      <c r="B30">
        <v>740</v>
      </c>
      <c r="C30">
        <v>3</v>
      </c>
      <c r="D30">
        <v>48</v>
      </c>
      <c r="E30">
        <v>23</v>
      </c>
      <c r="F30">
        <v>1410</v>
      </c>
      <c r="H30" s="66">
        <f t="shared" si="0"/>
        <v>2.0270270270270272</v>
      </c>
      <c r="I30" s="66">
        <f t="shared" si="1"/>
        <v>32.432432432432435</v>
      </c>
      <c r="J30" s="66">
        <f t="shared" si="2"/>
        <v>952.70270270270271</v>
      </c>
      <c r="K30" s="66">
        <f t="shared" si="3"/>
        <v>27.972972972972972</v>
      </c>
    </row>
    <row r="31" spans="1:11" ht="15" thickBot="1">
      <c r="A31" s="8" t="s">
        <v>2637</v>
      </c>
      <c r="H31" s="66"/>
      <c r="I31" s="66"/>
      <c r="J31" s="66"/>
      <c r="K31" s="66"/>
    </row>
    <row r="32" spans="1:11">
      <c r="A32" t="s">
        <v>2638</v>
      </c>
      <c r="B32">
        <v>490</v>
      </c>
      <c r="C32">
        <v>4</v>
      </c>
      <c r="D32" s="1">
        <v>13</v>
      </c>
      <c r="E32">
        <v>8</v>
      </c>
      <c r="F32">
        <v>1610</v>
      </c>
      <c r="H32" s="66">
        <f t="shared" ref="H32:H95" si="4">C32/B32*500</f>
        <v>4.0816326530612246</v>
      </c>
      <c r="I32" s="66">
        <f t="shared" ref="I32:I95" si="5">D32/B32*500</f>
        <v>13.26530612244898</v>
      </c>
      <c r="J32" s="66">
        <f t="shared" ref="J32:J95" si="6">F32/B32*500</f>
        <v>1642.8571428571429</v>
      </c>
      <c r="K32" s="66">
        <f t="shared" ref="K32:K95" si="7">(E32*9)/B32*100</f>
        <v>14.69387755102041</v>
      </c>
    </row>
    <row r="33" spans="1:11">
      <c r="A33" t="s">
        <v>2639</v>
      </c>
      <c r="B33">
        <v>520</v>
      </c>
      <c r="C33">
        <v>5</v>
      </c>
      <c r="D33" s="1">
        <v>14</v>
      </c>
      <c r="E33">
        <v>4.5</v>
      </c>
      <c r="F33">
        <v>1560</v>
      </c>
      <c r="H33" s="66">
        <f t="shared" si="4"/>
        <v>4.8076923076923084</v>
      </c>
      <c r="I33" s="66">
        <f t="shared" si="5"/>
        <v>13.461538461538462</v>
      </c>
      <c r="J33" s="66">
        <f t="shared" si="6"/>
        <v>1500</v>
      </c>
      <c r="K33" s="66">
        <f t="shared" si="7"/>
        <v>7.7884615384615383</v>
      </c>
    </row>
    <row r="34" spans="1:11">
      <c r="A34" t="s">
        <v>2640</v>
      </c>
      <c r="B34">
        <v>600</v>
      </c>
      <c r="C34">
        <v>8</v>
      </c>
      <c r="D34" s="1">
        <v>15</v>
      </c>
      <c r="E34">
        <v>4.5</v>
      </c>
      <c r="F34">
        <v>1560</v>
      </c>
      <c r="H34" s="66">
        <f t="shared" si="4"/>
        <v>6.666666666666667</v>
      </c>
      <c r="I34" s="66">
        <f t="shared" si="5"/>
        <v>12.5</v>
      </c>
      <c r="J34" s="66">
        <f t="shared" si="6"/>
        <v>1300</v>
      </c>
      <c r="K34" s="66">
        <f t="shared" si="7"/>
        <v>6.75</v>
      </c>
    </row>
    <row r="35" spans="1:11">
      <c r="A35" t="s">
        <v>2641</v>
      </c>
      <c r="B35">
        <v>850</v>
      </c>
      <c r="C35">
        <v>6</v>
      </c>
      <c r="D35" s="1">
        <v>19</v>
      </c>
      <c r="E35">
        <v>16</v>
      </c>
      <c r="F35">
        <v>1830</v>
      </c>
      <c r="H35" s="66">
        <f t="shared" si="4"/>
        <v>3.5294117647058827</v>
      </c>
      <c r="I35" s="66">
        <f t="shared" si="5"/>
        <v>11.176470588235295</v>
      </c>
      <c r="J35" s="66">
        <f t="shared" si="6"/>
        <v>1076.4705882352941</v>
      </c>
      <c r="K35" s="66">
        <f t="shared" si="7"/>
        <v>16.941176470588236</v>
      </c>
    </row>
    <row r="36" spans="1:11">
      <c r="A36" t="s">
        <v>2642</v>
      </c>
      <c r="B36">
        <v>640</v>
      </c>
      <c r="C36">
        <v>9</v>
      </c>
      <c r="D36" s="1">
        <v>14</v>
      </c>
      <c r="E36">
        <v>4.5</v>
      </c>
      <c r="F36">
        <v>1630</v>
      </c>
      <c r="H36" s="66">
        <f t="shared" si="4"/>
        <v>7.03125</v>
      </c>
      <c r="I36" s="66">
        <f t="shared" si="5"/>
        <v>10.9375</v>
      </c>
      <c r="J36" s="66">
        <f t="shared" si="6"/>
        <v>1273.4375</v>
      </c>
      <c r="K36" s="66">
        <f t="shared" si="7"/>
        <v>6.328125</v>
      </c>
    </row>
    <row r="37" spans="1:11">
      <c r="A37" t="s">
        <v>2643</v>
      </c>
      <c r="B37">
        <v>510</v>
      </c>
      <c r="C37">
        <v>5</v>
      </c>
      <c r="D37" s="1">
        <v>14</v>
      </c>
      <c r="E37">
        <v>4.5</v>
      </c>
      <c r="F37">
        <v>1620</v>
      </c>
      <c r="H37" s="66">
        <f t="shared" si="4"/>
        <v>4.9019607843137258</v>
      </c>
      <c r="I37" s="66">
        <f t="shared" si="5"/>
        <v>13.725490196078431</v>
      </c>
      <c r="J37" s="66">
        <f t="shared" si="6"/>
        <v>1588.2352941176471</v>
      </c>
      <c r="K37" s="66">
        <f t="shared" si="7"/>
        <v>7.9411764705882346</v>
      </c>
    </row>
    <row r="38" spans="1:11">
      <c r="A38" t="s">
        <v>2644</v>
      </c>
      <c r="B38">
        <v>550</v>
      </c>
      <c r="C38">
        <v>6</v>
      </c>
      <c r="D38" s="1">
        <v>15</v>
      </c>
      <c r="E38">
        <v>8</v>
      </c>
      <c r="F38">
        <v>1550</v>
      </c>
      <c r="H38" s="66">
        <f t="shared" si="4"/>
        <v>5.454545454545455</v>
      </c>
      <c r="I38" s="66">
        <f t="shared" si="5"/>
        <v>13.636363636363635</v>
      </c>
      <c r="J38" s="66">
        <f t="shared" si="6"/>
        <v>1409.0909090909092</v>
      </c>
      <c r="K38" s="66">
        <f t="shared" si="7"/>
        <v>13.090909090909092</v>
      </c>
    </row>
    <row r="39" spans="1:11">
      <c r="A39" t="s">
        <v>2645</v>
      </c>
      <c r="B39">
        <v>700</v>
      </c>
      <c r="C39">
        <v>8</v>
      </c>
      <c r="D39" s="1">
        <v>18</v>
      </c>
      <c r="E39">
        <v>10</v>
      </c>
      <c r="F39">
        <v>1380</v>
      </c>
      <c r="H39" s="66">
        <f t="shared" si="4"/>
        <v>5.7142857142857144</v>
      </c>
      <c r="I39" s="66">
        <f t="shared" si="5"/>
        <v>12.857142857142858</v>
      </c>
      <c r="J39" s="66">
        <f t="shared" si="6"/>
        <v>985.71428571428578</v>
      </c>
      <c r="K39" s="66">
        <f t="shared" si="7"/>
        <v>12.857142857142856</v>
      </c>
    </row>
    <row r="40" spans="1:11">
      <c r="A40" t="s">
        <v>2646</v>
      </c>
      <c r="B40">
        <v>690</v>
      </c>
      <c r="C40">
        <v>4</v>
      </c>
      <c r="D40" s="1">
        <v>14</v>
      </c>
      <c r="E40">
        <v>8</v>
      </c>
      <c r="F40">
        <v>1700</v>
      </c>
      <c r="H40" s="66">
        <f t="shared" si="4"/>
        <v>2.8985507246376812</v>
      </c>
      <c r="I40" s="66">
        <f t="shared" si="5"/>
        <v>10.144927536231883</v>
      </c>
      <c r="J40" s="66">
        <f t="shared" si="6"/>
        <v>1231.8840579710145</v>
      </c>
      <c r="K40" s="66">
        <f t="shared" si="7"/>
        <v>10.434782608695652</v>
      </c>
    </row>
    <row r="41" spans="1:11">
      <c r="A41" t="s">
        <v>2647</v>
      </c>
      <c r="B41">
        <v>80</v>
      </c>
      <c r="C41">
        <v>2</v>
      </c>
      <c r="D41" s="1">
        <v>0</v>
      </c>
      <c r="E41">
        <v>0</v>
      </c>
      <c r="F41">
        <v>0</v>
      </c>
      <c r="H41" s="66">
        <f t="shared" si="4"/>
        <v>12.5</v>
      </c>
      <c r="I41" s="66">
        <f t="shared" si="5"/>
        <v>0</v>
      </c>
      <c r="J41" s="66">
        <f t="shared" si="6"/>
        <v>0</v>
      </c>
      <c r="K41" s="66">
        <f t="shared" si="7"/>
        <v>0</v>
      </c>
    </row>
    <row r="42" spans="1:11" ht="15" thickBot="1">
      <c r="A42" t="s">
        <v>2648</v>
      </c>
      <c r="B42">
        <v>320</v>
      </c>
      <c r="C42">
        <v>3</v>
      </c>
      <c r="D42" s="1">
        <v>3</v>
      </c>
      <c r="E42">
        <v>3.5</v>
      </c>
      <c r="F42">
        <v>590</v>
      </c>
      <c r="H42" s="66">
        <f t="shared" si="4"/>
        <v>4.6875</v>
      </c>
      <c r="I42" s="66">
        <f t="shared" si="5"/>
        <v>4.6875</v>
      </c>
      <c r="J42" s="66">
        <f t="shared" si="6"/>
        <v>921.875</v>
      </c>
      <c r="K42" s="66">
        <f t="shared" si="7"/>
        <v>9.84375</v>
      </c>
    </row>
    <row r="43" spans="1:11" ht="15" thickBot="1">
      <c r="A43" s="8" t="s">
        <v>2649</v>
      </c>
      <c r="H43" s="66"/>
      <c r="I43" s="66"/>
      <c r="J43" s="66"/>
      <c r="K43" s="66"/>
    </row>
    <row r="44" spans="1:11">
      <c r="A44" t="s">
        <v>2650</v>
      </c>
      <c r="B44">
        <v>330</v>
      </c>
      <c r="C44">
        <v>5</v>
      </c>
      <c r="D44" s="1">
        <v>29</v>
      </c>
      <c r="E44">
        <v>4.5</v>
      </c>
      <c r="F44">
        <v>690</v>
      </c>
      <c r="H44" s="66">
        <f t="shared" si="4"/>
        <v>7.5757575757575761</v>
      </c>
      <c r="I44" s="66">
        <f t="shared" si="5"/>
        <v>43.939393939393938</v>
      </c>
      <c r="J44" s="66">
        <f t="shared" si="6"/>
        <v>1045.4545454545455</v>
      </c>
      <c r="K44" s="66">
        <f t="shared" si="7"/>
        <v>12.272727272727273</v>
      </c>
    </row>
    <row r="45" spans="1:11">
      <c r="A45" t="s">
        <v>2651</v>
      </c>
      <c r="B45">
        <v>420</v>
      </c>
      <c r="C45">
        <v>2</v>
      </c>
      <c r="D45" s="1">
        <v>38</v>
      </c>
      <c r="E45">
        <v>9</v>
      </c>
      <c r="F45">
        <v>720</v>
      </c>
      <c r="H45" s="66">
        <f t="shared" si="4"/>
        <v>2.3809523809523814</v>
      </c>
      <c r="I45" s="66">
        <f t="shared" si="5"/>
        <v>45.238095238095234</v>
      </c>
      <c r="J45" s="66">
        <f t="shared" si="6"/>
        <v>857.14285714285711</v>
      </c>
      <c r="K45" s="66">
        <f t="shared" si="7"/>
        <v>19.285714285714288</v>
      </c>
    </row>
    <row r="46" spans="1:11" ht="15" thickBot="1">
      <c r="A46" t="s">
        <v>2652</v>
      </c>
      <c r="B46">
        <v>320</v>
      </c>
      <c r="C46">
        <v>8</v>
      </c>
      <c r="D46" s="1">
        <v>21</v>
      </c>
      <c r="E46">
        <v>1</v>
      </c>
      <c r="F46">
        <v>420</v>
      </c>
      <c r="H46" s="66">
        <f t="shared" si="4"/>
        <v>12.5</v>
      </c>
      <c r="I46" s="66">
        <f t="shared" si="5"/>
        <v>32.8125</v>
      </c>
      <c r="J46" s="66">
        <f t="shared" si="6"/>
        <v>656.25</v>
      </c>
      <c r="K46" s="66">
        <f t="shared" si="7"/>
        <v>2.8125</v>
      </c>
    </row>
    <row r="47" spans="1:11" ht="15" thickBot="1">
      <c r="A47" s="8" t="s">
        <v>2539</v>
      </c>
      <c r="H47" s="66"/>
      <c r="I47" s="66"/>
      <c r="J47" s="66"/>
      <c r="K47" s="66"/>
    </row>
    <row r="48" spans="1:11">
      <c r="A48" t="s">
        <v>2540</v>
      </c>
      <c r="B48">
        <v>1180</v>
      </c>
      <c r="C48">
        <v>6</v>
      </c>
      <c r="D48">
        <v>49</v>
      </c>
      <c r="E48">
        <v>23</v>
      </c>
      <c r="F48">
        <v>3160</v>
      </c>
      <c r="H48" s="66">
        <f t="shared" si="4"/>
        <v>2.5423728813559321</v>
      </c>
      <c r="I48" s="66">
        <f t="shared" si="5"/>
        <v>20.762711864406779</v>
      </c>
      <c r="J48" s="66">
        <f t="shared" si="6"/>
        <v>1338.9830508474577</v>
      </c>
      <c r="K48" s="66">
        <f t="shared" si="7"/>
        <v>17.542372881355934</v>
      </c>
    </row>
    <row r="49" spans="1:11">
      <c r="A49" t="s">
        <v>2541</v>
      </c>
      <c r="B49">
        <v>1220</v>
      </c>
      <c r="C49">
        <v>4</v>
      </c>
      <c r="D49">
        <v>80</v>
      </c>
      <c r="E49">
        <v>25</v>
      </c>
      <c r="F49">
        <v>2470</v>
      </c>
      <c r="H49" s="66">
        <f t="shared" si="4"/>
        <v>1.639344262295082</v>
      </c>
      <c r="I49" s="66">
        <f t="shared" si="5"/>
        <v>32.786885245901644</v>
      </c>
      <c r="J49" s="66">
        <f t="shared" si="6"/>
        <v>1012.2950819672132</v>
      </c>
      <c r="K49" s="66">
        <f t="shared" si="7"/>
        <v>18.442622950819672</v>
      </c>
    </row>
    <row r="50" spans="1:11">
      <c r="A50" t="s">
        <v>2542</v>
      </c>
      <c r="B50">
        <v>1250</v>
      </c>
      <c r="C50">
        <v>4</v>
      </c>
      <c r="D50">
        <v>86</v>
      </c>
      <c r="E50">
        <v>26</v>
      </c>
      <c r="F50">
        <v>2840</v>
      </c>
      <c r="H50" s="66">
        <f t="shared" si="4"/>
        <v>1.6</v>
      </c>
      <c r="I50" s="66">
        <f t="shared" si="5"/>
        <v>34.4</v>
      </c>
      <c r="J50" s="66">
        <f t="shared" si="6"/>
        <v>1136</v>
      </c>
      <c r="K50" s="66">
        <f t="shared" si="7"/>
        <v>18.72</v>
      </c>
    </row>
    <row r="51" spans="1:11">
      <c r="A51" t="s">
        <v>2543</v>
      </c>
      <c r="B51">
        <v>1250</v>
      </c>
      <c r="C51">
        <v>4</v>
      </c>
      <c r="D51">
        <v>110</v>
      </c>
      <c r="E51">
        <v>21</v>
      </c>
      <c r="F51">
        <v>3570</v>
      </c>
      <c r="H51" s="66">
        <f t="shared" si="4"/>
        <v>1.6</v>
      </c>
      <c r="I51" s="66">
        <f t="shared" si="5"/>
        <v>44</v>
      </c>
      <c r="J51" s="66">
        <f t="shared" si="6"/>
        <v>1428</v>
      </c>
      <c r="K51" s="66">
        <f t="shared" si="7"/>
        <v>15.120000000000001</v>
      </c>
    </row>
    <row r="52" spans="1:11">
      <c r="A52" t="s">
        <v>2544</v>
      </c>
      <c r="B52">
        <v>1350</v>
      </c>
      <c r="C52">
        <v>8</v>
      </c>
      <c r="D52">
        <v>69</v>
      </c>
      <c r="E52">
        <v>22</v>
      </c>
      <c r="F52">
        <v>3050</v>
      </c>
      <c r="H52" s="66">
        <f t="shared" si="4"/>
        <v>2.9629629629629628</v>
      </c>
      <c r="I52" s="66">
        <f t="shared" si="5"/>
        <v>25.555555555555557</v>
      </c>
      <c r="J52" s="66">
        <f t="shared" si="6"/>
        <v>1129.6296296296296</v>
      </c>
      <c r="K52" s="66">
        <f t="shared" si="7"/>
        <v>14.666666666666666</v>
      </c>
    </row>
    <row r="53" spans="1:11">
      <c r="A53" t="s">
        <v>2545</v>
      </c>
      <c r="B53">
        <v>1570</v>
      </c>
      <c r="C53">
        <v>11</v>
      </c>
      <c r="D53">
        <v>57</v>
      </c>
      <c r="E53">
        <v>26</v>
      </c>
      <c r="F53">
        <v>3710</v>
      </c>
      <c r="H53" s="66">
        <f t="shared" si="4"/>
        <v>3.5031847133757963</v>
      </c>
      <c r="I53" s="66">
        <f t="shared" si="5"/>
        <v>18.152866242038215</v>
      </c>
      <c r="J53" s="66">
        <f t="shared" si="6"/>
        <v>1181.5286624203823</v>
      </c>
      <c r="K53" s="66">
        <f t="shared" si="7"/>
        <v>14.904458598726114</v>
      </c>
    </row>
    <row r="54" spans="1:11">
      <c r="A54" t="s">
        <v>2546</v>
      </c>
      <c r="B54">
        <v>1680</v>
      </c>
      <c r="C54">
        <v>11</v>
      </c>
      <c r="D54">
        <v>60</v>
      </c>
      <c r="E54">
        <v>29</v>
      </c>
      <c r="F54">
        <v>4050</v>
      </c>
      <c r="H54" s="66">
        <f t="shared" si="4"/>
        <v>3.2738095238095237</v>
      </c>
      <c r="I54" s="66">
        <f t="shared" si="5"/>
        <v>17.857142857142858</v>
      </c>
      <c r="J54" s="66">
        <f t="shared" si="6"/>
        <v>1205.3571428571429</v>
      </c>
      <c r="K54" s="66">
        <f t="shared" si="7"/>
        <v>15.535714285714286</v>
      </c>
    </row>
    <row r="55" spans="1:11">
      <c r="A55" t="s">
        <v>2547</v>
      </c>
      <c r="B55">
        <v>1340</v>
      </c>
      <c r="C55">
        <v>6</v>
      </c>
      <c r="D55">
        <v>47</v>
      </c>
      <c r="E55">
        <v>29</v>
      </c>
      <c r="F55">
        <v>3180</v>
      </c>
      <c r="H55" s="66">
        <f t="shared" si="4"/>
        <v>2.238805970149254</v>
      </c>
      <c r="I55" s="66">
        <f t="shared" si="5"/>
        <v>17.537313432835823</v>
      </c>
      <c r="J55" s="66">
        <f t="shared" si="6"/>
        <v>1186.5671641791046</v>
      </c>
      <c r="K55" s="66">
        <f t="shared" si="7"/>
        <v>19.477611940298509</v>
      </c>
    </row>
    <row r="56" spans="1:11">
      <c r="A56" t="s">
        <v>2548</v>
      </c>
      <c r="B56">
        <v>1420</v>
      </c>
      <c r="C56">
        <v>5</v>
      </c>
      <c r="D56">
        <v>39</v>
      </c>
      <c r="E56">
        <v>34</v>
      </c>
      <c r="F56">
        <v>3080</v>
      </c>
      <c r="H56" s="66">
        <f t="shared" si="4"/>
        <v>1.7605633802816902</v>
      </c>
      <c r="I56" s="66">
        <f t="shared" si="5"/>
        <v>13.732394366197184</v>
      </c>
      <c r="J56" s="66">
        <f t="shared" si="6"/>
        <v>1084.5070422535211</v>
      </c>
      <c r="K56" s="66">
        <f t="shared" si="7"/>
        <v>21.549295774647888</v>
      </c>
    </row>
    <row r="57" spans="1:11">
      <c r="A57" t="s">
        <v>2549</v>
      </c>
      <c r="B57">
        <v>1530</v>
      </c>
      <c r="C57">
        <v>5</v>
      </c>
      <c r="D57">
        <v>41</v>
      </c>
      <c r="E57">
        <v>37</v>
      </c>
      <c r="F57">
        <v>3410</v>
      </c>
      <c r="H57" s="66">
        <f t="shared" si="4"/>
        <v>1.6339869281045751</v>
      </c>
      <c r="I57" s="66">
        <f t="shared" si="5"/>
        <v>13.398692810457515</v>
      </c>
      <c r="J57" s="66">
        <f t="shared" si="6"/>
        <v>1114.3790849673203</v>
      </c>
      <c r="K57" s="66">
        <f t="shared" si="7"/>
        <v>21.764705882352942</v>
      </c>
    </row>
    <row r="58" spans="1:11">
      <c r="A58" t="s">
        <v>2550</v>
      </c>
      <c r="B58">
        <v>1170</v>
      </c>
      <c r="C58">
        <v>6</v>
      </c>
      <c r="D58">
        <v>46</v>
      </c>
      <c r="E58">
        <v>28</v>
      </c>
      <c r="F58">
        <v>2280</v>
      </c>
      <c r="H58" s="66">
        <f t="shared" si="4"/>
        <v>2.5641025641025643</v>
      </c>
      <c r="I58" s="66">
        <f t="shared" si="5"/>
        <v>19.658119658119659</v>
      </c>
      <c r="J58" s="66">
        <f t="shared" si="6"/>
        <v>974.35897435897436</v>
      </c>
      <c r="K58" s="66">
        <f t="shared" si="7"/>
        <v>21.53846153846154</v>
      </c>
    </row>
    <row r="59" spans="1:11">
      <c r="A59" t="s">
        <v>2551</v>
      </c>
      <c r="B59">
        <v>1170</v>
      </c>
      <c r="C59">
        <v>6</v>
      </c>
      <c r="D59">
        <v>70</v>
      </c>
      <c r="E59">
        <v>19</v>
      </c>
      <c r="F59">
        <v>4310</v>
      </c>
      <c r="H59" s="66">
        <f t="shared" si="4"/>
        <v>2.5641025641025643</v>
      </c>
      <c r="I59" s="66">
        <f t="shared" si="5"/>
        <v>29.914529914529915</v>
      </c>
      <c r="J59" s="66">
        <f t="shared" si="6"/>
        <v>1841.8803418803418</v>
      </c>
      <c r="K59" s="66">
        <f t="shared" si="7"/>
        <v>14.615384615384617</v>
      </c>
    </row>
    <row r="60" spans="1:11">
      <c r="A60" t="s">
        <v>2552</v>
      </c>
      <c r="B60">
        <v>1080</v>
      </c>
      <c r="C60">
        <v>7</v>
      </c>
      <c r="D60">
        <v>30</v>
      </c>
      <c r="E60">
        <v>25</v>
      </c>
      <c r="F60">
        <v>1580</v>
      </c>
      <c r="H60" s="66">
        <f t="shared" si="4"/>
        <v>3.2407407407407405</v>
      </c>
      <c r="I60" s="66">
        <f t="shared" si="5"/>
        <v>13.888888888888888</v>
      </c>
      <c r="J60" s="66">
        <f t="shared" si="6"/>
        <v>731.48148148148152</v>
      </c>
      <c r="K60" s="66">
        <f t="shared" si="7"/>
        <v>20.833333333333336</v>
      </c>
    </row>
    <row r="61" spans="1:11">
      <c r="A61" t="s">
        <v>2626</v>
      </c>
      <c r="B61">
        <v>80</v>
      </c>
      <c r="C61">
        <v>0</v>
      </c>
      <c r="D61">
        <v>6</v>
      </c>
      <c r="E61">
        <v>2</v>
      </c>
      <c r="F61">
        <v>300</v>
      </c>
      <c r="H61" s="66">
        <f t="shared" si="4"/>
        <v>0</v>
      </c>
      <c r="I61" s="66">
        <f t="shared" si="5"/>
        <v>37.5</v>
      </c>
      <c r="J61" s="66">
        <f t="shared" si="6"/>
        <v>1875</v>
      </c>
      <c r="K61" s="66">
        <f t="shared" si="7"/>
        <v>22.5</v>
      </c>
    </row>
    <row r="62" spans="1:11">
      <c r="A62" t="s">
        <v>2627</v>
      </c>
      <c r="B62">
        <v>180</v>
      </c>
      <c r="C62">
        <v>0</v>
      </c>
      <c r="D62">
        <v>6</v>
      </c>
      <c r="E62">
        <v>6</v>
      </c>
      <c r="F62">
        <v>290</v>
      </c>
      <c r="H62" s="66">
        <f t="shared" si="4"/>
        <v>0</v>
      </c>
      <c r="I62" s="66">
        <f t="shared" si="5"/>
        <v>16.666666666666668</v>
      </c>
      <c r="J62" s="66">
        <f t="shared" si="6"/>
        <v>805.55555555555554</v>
      </c>
      <c r="K62" s="66">
        <f t="shared" si="7"/>
        <v>30</v>
      </c>
    </row>
    <row r="63" spans="1:11">
      <c r="A63" t="s">
        <v>2553</v>
      </c>
      <c r="B63">
        <v>350</v>
      </c>
      <c r="C63">
        <v>7</v>
      </c>
      <c r="D63">
        <v>25</v>
      </c>
      <c r="E63">
        <v>1.5</v>
      </c>
      <c r="F63">
        <v>710</v>
      </c>
      <c r="H63" s="66">
        <f t="shared" si="4"/>
        <v>10</v>
      </c>
      <c r="I63" s="66">
        <f t="shared" si="5"/>
        <v>35.714285714285715</v>
      </c>
      <c r="J63" s="66">
        <f t="shared" si="6"/>
        <v>1014.2857142857142</v>
      </c>
      <c r="K63" s="66">
        <f t="shared" si="7"/>
        <v>3.8571428571428568</v>
      </c>
    </row>
    <row r="64" spans="1:11">
      <c r="A64" t="s">
        <v>2554</v>
      </c>
      <c r="B64">
        <v>1130</v>
      </c>
      <c r="C64">
        <v>8</v>
      </c>
      <c r="D64">
        <v>40</v>
      </c>
      <c r="E64">
        <v>18</v>
      </c>
      <c r="F64">
        <v>2480</v>
      </c>
      <c r="H64" s="66">
        <f t="shared" si="4"/>
        <v>3.5398230088495577</v>
      </c>
      <c r="I64" s="66">
        <f t="shared" si="5"/>
        <v>17.699115044247787</v>
      </c>
      <c r="J64" s="66">
        <f t="shared" si="6"/>
        <v>1097.3451327433627</v>
      </c>
      <c r="K64" s="66">
        <f t="shared" si="7"/>
        <v>14.33628318584071</v>
      </c>
    </row>
    <row r="65" spans="1:11">
      <c r="A65" t="s">
        <v>2555</v>
      </c>
      <c r="B65">
        <v>690</v>
      </c>
      <c r="C65">
        <v>5</v>
      </c>
      <c r="D65">
        <v>29</v>
      </c>
      <c r="E65">
        <v>11</v>
      </c>
      <c r="F65">
        <v>1840</v>
      </c>
      <c r="H65" s="66">
        <f t="shared" si="4"/>
        <v>3.6231884057971016</v>
      </c>
      <c r="I65" s="66">
        <f t="shared" si="5"/>
        <v>21.014492753623188</v>
      </c>
      <c r="J65" s="66">
        <f t="shared" si="6"/>
        <v>1333.3333333333333</v>
      </c>
      <c r="K65" s="66">
        <f t="shared" si="7"/>
        <v>14.347826086956522</v>
      </c>
    </row>
    <row r="66" spans="1:11">
      <c r="A66" t="s">
        <v>2556</v>
      </c>
      <c r="B66">
        <v>850</v>
      </c>
      <c r="C66">
        <v>2</v>
      </c>
      <c r="D66">
        <v>20</v>
      </c>
      <c r="E66">
        <v>24</v>
      </c>
      <c r="F66">
        <v>2060</v>
      </c>
      <c r="H66" s="66">
        <f t="shared" si="4"/>
        <v>1.1764705882352939</v>
      </c>
      <c r="I66" s="66">
        <f t="shared" si="5"/>
        <v>11.76470588235294</v>
      </c>
      <c r="J66" s="66">
        <f t="shared" si="6"/>
        <v>1211.7647058823529</v>
      </c>
      <c r="K66" s="66">
        <f t="shared" si="7"/>
        <v>25.411764705882351</v>
      </c>
    </row>
    <row r="67" spans="1:11">
      <c r="A67" t="s">
        <v>2554</v>
      </c>
      <c r="B67">
        <v>1130</v>
      </c>
      <c r="C67">
        <v>8</v>
      </c>
      <c r="D67">
        <v>40</v>
      </c>
      <c r="E67">
        <v>18</v>
      </c>
      <c r="F67">
        <v>2480</v>
      </c>
      <c r="H67" s="66">
        <f t="shared" si="4"/>
        <v>3.5398230088495577</v>
      </c>
      <c r="I67" s="66">
        <f t="shared" si="5"/>
        <v>17.699115044247787</v>
      </c>
      <c r="J67" s="66">
        <f t="shared" si="6"/>
        <v>1097.3451327433627</v>
      </c>
      <c r="K67" s="66">
        <f t="shared" si="7"/>
        <v>14.33628318584071</v>
      </c>
    </row>
    <row r="68" spans="1:11">
      <c r="A68" t="s">
        <v>2557</v>
      </c>
      <c r="B68">
        <v>800</v>
      </c>
      <c r="C68">
        <v>5</v>
      </c>
      <c r="D68">
        <v>32</v>
      </c>
      <c r="E68">
        <v>14</v>
      </c>
      <c r="F68">
        <v>2180</v>
      </c>
      <c r="H68" s="66">
        <f t="shared" si="4"/>
        <v>3.125</v>
      </c>
      <c r="I68" s="66">
        <f t="shared" si="5"/>
        <v>20</v>
      </c>
      <c r="J68" s="66">
        <f t="shared" si="6"/>
        <v>1362.5</v>
      </c>
      <c r="K68" s="66">
        <f t="shared" si="7"/>
        <v>15.75</v>
      </c>
    </row>
    <row r="69" spans="1:11">
      <c r="A69" t="s">
        <v>2558</v>
      </c>
      <c r="B69">
        <v>900</v>
      </c>
      <c r="C69">
        <v>2</v>
      </c>
      <c r="D69">
        <v>21</v>
      </c>
      <c r="E69">
        <v>26</v>
      </c>
      <c r="F69">
        <v>2230</v>
      </c>
      <c r="H69" s="66">
        <f t="shared" si="4"/>
        <v>1.1111111111111112</v>
      </c>
      <c r="I69" s="66">
        <f t="shared" si="5"/>
        <v>11.666666666666668</v>
      </c>
      <c r="J69" s="66">
        <f t="shared" si="6"/>
        <v>1238.8888888888889</v>
      </c>
      <c r="K69" s="66">
        <f t="shared" si="7"/>
        <v>26</v>
      </c>
    </row>
    <row r="70" spans="1:11">
      <c r="A70" t="s">
        <v>2559</v>
      </c>
      <c r="B70">
        <v>880</v>
      </c>
      <c r="C70">
        <v>6</v>
      </c>
      <c r="D70">
        <v>28</v>
      </c>
      <c r="E70">
        <v>15</v>
      </c>
      <c r="F70">
        <v>1870</v>
      </c>
      <c r="H70" s="66">
        <f t="shared" si="4"/>
        <v>3.4090909090909087</v>
      </c>
      <c r="I70" s="66">
        <f t="shared" si="5"/>
        <v>15.909090909090908</v>
      </c>
      <c r="J70" s="66">
        <f t="shared" si="6"/>
        <v>1062.5</v>
      </c>
      <c r="K70" s="66">
        <f t="shared" si="7"/>
        <v>15.340909090909092</v>
      </c>
    </row>
    <row r="71" spans="1:11">
      <c r="A71" t="s">
        <v>2560</v>
      </c>
      <c r="B71">
        <v>350</v>
      </c>
      <c r="C71">
        <v>0</v>
      </c>
      <c r="D71">
        <v>12</v>
      </c>
      <c r="E71">
        <v>12</v>
      </c>
      <c r="F71">
        <v>580</v>
      </c>
      <c r="H71" s="66">
        <f t="shared" si="4"/>
        <v>0</v>
      </c>
      <c r="I71" s="66">
        <f t="shared" si="5"/>
        <v>17.142857142857142</v>
      </c>
      <c r="J71" s="66">
        <f t="shared" si="6"/>
        <v>828.57142857142867</v>
      </c>
      <c r="K71" s="66">
        <f t="shared" si="7"/>
        <v>30.857142857142854</v>
      </c>
    </row>
    <row r="72" spans="1:11">
      <c r="A72" t="s">
        <v>2561</v>
      </c>
      <c r="B72">
        <v>150</v>
      </c>
      <c r="C72">
        <v>0</v>
      </c>
      <c r="D72">
        <v>11</v>
      </c>
      <c r="E72">
        <v>4</v>
      </c>
      <c r="F72">
        <v>610</v>
      </c>
      <c r="H72" s="66">
        <f t="shared" si="4"/>
        <v>0</v>
      </c>
      <c r="I72" s="66">
        <f t="shared" si="5"/>
        <v>36.666666666666664</v>
      </c>
      <c r="J72" s="66">
        <f t="shared" si="6"/>
        <v>2033.3333333333333</v>
      </c>
      <c r="K72" s="66">
        <f t="shared" si="7"/>
        <v>24</v>
      </c>
    </row>
    <row r="73" spans="1:11">
      <c r="A73" t="s">
        <v>2562</v>
      </c>
      <c r="B73">
        <v>1240</v>
      </c>
      <c r="C73">
        <v>9</v>
      </c>
      <c r="D73">
        <v>51</v>
      </c>
      <c r="E73">
        <v>19</v>
      </c>
      <c r="F73">
        <v>2950</v>
      </c>
      <c r="H73" s="66">
        <f t="shared" si="4"/>
        <v>3.6290322580645165</v>
      </c>
      <c r="I73" s="66">
        <f t="shared" si="5"/>
        <v>20.56451612903226</v>
      </c>
      <c r="J73" s="66">
        <f t="shared" si="6"/>
        <v>1189.516129032258</v>
      </c>
      <c r="K73" s="66">
        <f t="shared" si="7"/>
        <v>13.790322580645162</v>
      </c>
    </row>
    <row r="74" spans="1:11">
      <c r="A74" t="s">
        <v>2563</v>
      </c>
      <c r="B74">
        <v>1300</v>
      </c>
      <c r="C74">
        <v>9</v>
      </c>
      <c r="D74">
        <v>53</v>
      </c>
      <c r="E74">
        <v>21</v>
      </c>
      <c r="F74">
        <v>3120</v>
      </c>
      <c r="H74" s="66">
        <f t="shared" si="4"/>
        <v>3.4615384615384617</v>
      </c>
      <c r="I74" s="66">
        <f t="shared" si="5"/>
        <v>20.384615384615383</v>
      </c>
      <c r="J74" s="66">
        <f t="shared" si="6"/>
        <v>1200</v>
      </c>
      <c r="K74" s="66">
        <f t="shared" si="7"/>
        <v>14.538461538461538</v>
      </c>
    </row>
    <row r="75" spans="1:11">
      <c r="A75" t="s">
        <v>2564</v>
      </c>
      <c r="B75">
        <v>1400</v>
      </c>
      <c r="C75">
        <v>8</v>
      </c>
      <c r="D75">
        <v>55</v>
      </c>
      <c r="E75">
        <v>25</v>
      </c>
      <c r="F75">
        <v>3160</v>
      </c>
      <c r="H75" s="66">
        <f t="shared" si="4"/>
        <v>2.8571428571428572</v>
      </c>
      <c r="I75" s="66">
        <f t="shared" si="5"/>
        <v>19.642857142857142</v>
      </c>
      <c r="J75" s="66">
        <f t="shared" si="6"/>
        <v>1128.5714285714287</v>
      </c>
      <c r="K75" s="66">
        <f t="shared" si="7"/>
        <v>16.071428571428573</v>
      </c>
    </row>
    <row r="76" spans="1:11">
      <c r="A76" t="s">
        <v>2565</v>
      </c>
      <c r="B76">
        <v>1110</v>
      </c>
      <c r="C76">
        <v>6</v>
      </c>
      <c r="D76">
        <v>51</v>
      </c>
      <c r="E76">
        <v>23</v>
      </c>
      <c r="F76">
        <v>2970</v>
      </c>
      <c r="H76" s="66">
        <f t="shared" si="4"/>
        <v>2.7027027027027026</v>
      </c>
      <c r="I76" s="66">
        <f t="shared" si="5"/>
        <v>22.972972972972975</v>
      </c>
      <c r="J76" s="66">
        <f t="shared" si="6"/>
        <v>1337.8378378378379</v>
      </c>
      <c r="K76" s="66">
        <f t="shared" si="7"/>
        <v>18.648648648648649</v>
      </c>
    </row>
    <row r="77" spans="1:11">
      <c r="A77" t="s">
        <v>2566</v>
      </c>
      <c r="B77">
        <v>1020</v>
      </c>
      <c r="C77">
        <v>6</v>
      </c>
      <c r="D77">
        <v>43</v>
      </c>
      <c r="E77">
        <v>22</v>
      </c>
      <c r="F77">
        <v>3140</v>
      </c>
      <c r="H77" s="66">
        <f t="shared" si="4"/>
        <v>2.9411764705882351</v>
      </c>
      <c r="I77" s="66">
        <f t="shared" si="5"/>
        <v>21.078431372549019</v>
      </c>
      <c r="J77" s="66">
        <f t="shared" si="6"/>
        <v>1539.2156862745098</v>
      </c>
      <c r="K77" s="66">
        <f t="shared" si="7"/>
        <v>19.411764705882355</v>
      </c>
    </row>
    <row r="78" spans="1:11">
      <c r="A78" t="s">
        <v>2567</v>
      </c>
      <c r="B78">
        <v>1110</v>
      </c>
      <c r="C78">
        <v>11</v>
      </c>
      <c r="D78">
        <v>50</v>
      </c>
      <c r="E78">
        <v>23</v>
      </c>
      <c r="F78">
        <v>1810</v>
      </c>
      <c r="H78" s="66">
        <f t="shared" si="4"/>
        <v>4.954954954954955</v>
      </c>
      <c r="I78" s="66">
        <f t="shared" si="5"/>
        <v>22.522522522522522</v>
      </c>
      <c r="J78" s="66">
        <f t="shared" si="6"/>
        <v>815.31531531531527</v>
      </c>
      <c r="K78" s="66">
        <f t="shared" si="7"/>
        <v>18.648648648648649</v>
      </c>
    </row>
    <row r="79" spans="1:11">
      <c r="A79" t="s">
        <v>2568</v>
      </c>
      <c r="B79">
        <v>280</v>
      </c>
      <c r="C79">
        <v>1</v>
      </c>
      <c r="D79">
        <v>8</v>
      </c>
      <c r="E79">
        <v>3</v>
      </c>
      <c r="F79">
        <v>710</v>
      </c>
      <c r="H79" s="66">
        <f t="shared" si="4"/>
        <v>1.7857142857142856</v>
      </c>
      <c r="I79" s="66">
        <f t="shared" si="5"/>
        <v>14.285714285714285</v>
      </c>
      <c r="J79" s="66">
        <f t="shared" si="6"/>
        <v>1267.8571428571429</v>
      </c>
      <c r="K79" s="66">
        <f t="shared" si="7"/>
        <v>9.6428571428571441</v>
      </c>
    </row>
    <row r="80" spans="1:11">
      <c r="A80" t="s">
        <v>2569</v>
      </c>
      <c r="B80">
        <v>190</v>
      </c>
      <c r="C80">
        <v>3</v>
      </c>
      <c r="D80">
        <v>4</v>
      </c>
      <c r="E80">
        <v>0.5</v>
      </c>
      <c r="F80">
        <v>10</v>
      </c>
      <c r="H80" s="66">
        <f t="shared" si="4"/>
        <v>7.8947368421052637</v>
      </c>
      <c r="I80" s="66">
        <f t="shared" si="5"/>
        <v>10.526315789473683</v>
      </c>
      <c r="J80" s="66">
        <f t="shared" si="6"/>
        <v>26.315789473684209</v>
      </c>
      <c r="K80" s="66">
        <f t="shared" si="7"/>
        <v>2.3684210526315792</v>
      </c>
    </row>
    <row r="81" spans="1:11">
      <c r="A81" t="s">
        <v>2570</v>
      </c>
      <c r="B81">
        <v>490</v>
      </c>
      <c r="C81">
        <v>4</v>
      </c>
      <c r="D81">
        <v>13</v>
      </c>
      <c r="E81">
        <v>8</v>
      </c>
      <c r="F81">
        <v>1610</v>
      </c>
      <c r="H81" s="66">
        <f t="shared" si="4"/>
        <v>4.0816326530612246</v>
      </c>
      <c r="I81" s="66">
        <f t="shared" si="5"/>
        <v>13.26530612244898</v>
      </c>
      <c r="J81" s="66">
        <f t="shared" si="6"/>
        <v>1642.8571428571429</v>
      </c>
      <c r="K81" s="66">
        <f t="shared" si="7"/>
        <v>14.69387755102041</v>
      </c>
    </row>
    <row r="82" spans="1:11">
      <c r="A82" t="s">
        <v>2571</v>
      </c>
      <c r="B82">
        <v>1190</v>
      </c>
      <c r="C82">
        <v>1</v>
      </c>
      <c r="D82">
        <v>61</v>
      </c>
      <c r="E82">
        <v>20</v>
      </c>
      <c r="F82">
        <v>1050</v>
      </c>
      <c r="H82" s="66">
        <f t="shared" si="4"/>
        <v>0.42016806722689076</v>
      </c>
      <c r="I82" s="66">
        <f t="shared" si="5"/>
        <v>25.630252100840334</v>
      </c>
      <c r="J82" s="66">
        <f t="shared" si="6"/>
        <v>441.1764705882353</v>
      </c>
      <c r="K82" s="66">
        <f t="shared" si="7"/>
        <v>15.126050420168067</v>
      </c>
    </row>
    <row r="83" spans="1:11">
      <c r="A83" t="s">
        <v>2572</v>
      </c>
      <c r="B83">
        <v>1270</v>
      </c>
      <c r="C83">
        <v>6</v>
      </c>
      <c r="D83">
        <v>54</v>
      </c>
      <c r="E83">
        <v>29</v>
      </c>
      <c r="F83">
        <v>2110</v>
      </c>
      <c r="H83" s="66">
        <f t="shared" si="4"/>
        <v>2.3622047244094486</v>
      </c>
      <c r="I83" s="66">
        <f t="shared" si="5"/>
        <v>21.259842519685041</v>
      </c>
      <c r="J83" s="66">
        <f t="shared" si="6"/>
        <v>830.70866141732279</v>
      </c>
      <c r="K83" s="66">
        <f t="shared" si="7"/>
        <v>20.551181102362204</v>
      </c>
    </row>
    <row r="84" spans="1:11">
      <c r="A84" t="s">
        <v>2568</v>
      </c>
      <c r="B84">
        <v>280</v>
      </c>
      <c r="C84">
        <v>1</v>
      </c>
      <c r="D84">
        <v>8</v>
      </c>
      <c r="E84">
        <v>3</v>
      </c>
      <c r="F84">
        <v>710</v>
      </c>
      <c r="H84" s="66">
        <f t="shared" si="4"/>
        <v>1.7857142857142856</v>
      </c>
      <c r="I84" s="66">
        <f t="shared" si="5"/>
        <v>14.285714285714285</v>
      </c>
      <c r="J84" s="66">
        <f t="shared" si="6"/>
        <v>1267.8571428571429</v>
      </c>
      <c r="K84" s="66">
        <f t="shared" si="7"/>
        <v>9.6428571428571441</v>
      </c>
    </row>
    <row r="85" spans="1:11">
      <c r="A85" t="s">
        <v>2569</v>
      </c>
      <c r="B85">
        <v>190</v>
      </c>
      <c r="C85">
        <v>3</v>
      </c>
      <c r="D85">
        <v>4</v>
      </c>
      <c r="E85">
        <v>0.5</v>
      </c>
      <c r="F85">
        <v>10</v>
      </c>
      <c r="H85" s="66">
        <f t="shared" si="4"/>
        <v>7.8947368421052637</v>
      </c>
      <c r="I85" s="66">
        <f t="shared" si="5"/>
        <v>10.526315789473683</v>
      </c>
      <c r="J85" s="66">
        <f t="shared" si="6"/>
        <v>26.315789473684209</v>
      </c>
      <c r="K85" s="66">
        <f t="shared" si="7"/>
        <v>2.3684210526315792</v>
      </c>
    </row>
    <row r="86" spans="1:11">
      <c r="A86" t="s">
        <v>2573</v>
      </c>
      <c r="B86">
        <v>1140</v>
      </c>
      <c r="C86">
        <v>6</v>
      </c>
      <c r="D86">
        <v>43</v>
      </c>
      <c r="E86">
        <v>26</v>
      </c>
      <c r="F86">
        <v>1870</v>
      </c>
      <c r="H86" s="66">
        <f t="shared" si="4"/>
        <v>2.6315789473684208</v>
      </c>
      <c r="I86" s="66">
        <f t="shared" si="5"/>
        <v>18.859649122807017</v>
      </c>
      <c r="J86" s="66">
        <f t="shared" si="6"/>
        <v>820.17543859649118</v>
      </c>
      <c r="K86" s="66">
        <f t="shared" si="7"/>
        <v>20.526315789473685</v>
      </c>
    </row>
    <row r="87" spans="1:11">
      <c r="A87" t="s">
        <v>2568</v>
      </c>
      <c r="B87">
        <v>280</v>
      </c>
      <c r="C87">
        <v>1</v>
      </c>
      <c r="D87">
        <v>8</v>
      </c>
      <c r="E87">
        <v>3</v>
      </c>
      <c r="F87">
        <v>710</v>
      </c>
      <c r="H87" s="66">
        <f t="shared" si="4"/>
        <v>1.7857142857142856</v>
      </c>
      <c r="I87" s="66">
        <f t="shared" si="5"/>
        <v>14.285714285714285</v>
      </c>
      <c r="J87" s="66">
        <f t="shared" si="6"/>
        <v>1267.8571428571429</v>
      </c>
      <c r="K87" s="66">
        <f t="shared" si="7"/>
        <v>9.6428571428571441</v>
      </c>
    </row>
    <row r="88" spans="1:11">
      <c r="A88" t="s">
        <v>2569</v>
      </c>
      <c r="B88">
        <v>190</v>
      </c>
      <c r="C88">
        <v>3</v>
      </c>
      <c r="D88">
        <v>4</v>
      </c>
      <c r="E88">
        <v>0.5</v>
      </c>
      <c r="F88">
        <v>10</v>
      </c>
      <c r="H88" s="66">
        <f t="shared" si="4"/>
        <v>7.8947368421052637</v>
      </c>
      <c r="I88" s="66">
        <f t="shared" si="5"/>
        <v>10.526315789473683</v>
      </c>
      <c r="J88" s="66">
        <f t="shared" si="6"/>
        <v>26.315789473684209</v>
      </c>
      <c r="K88" s="66">
        <f t="shared" si="7"/>
        <v>2.3684210526315792</v>
      </c>
    </row>
    <row r="89" spans="1:11">
      <c r="A89" t="s">
        <v>2574</v>
      </c>
      <c r="B89">
        <v>1400</v>
      </c>
      <c r="C89">
        <v>6</v>
      </c>
      <c r="D89">
        <v>58</v>
      </c>
      <c r="E89">
        <v>33</v>
      </c>
      <c r="F89">
        <v>2240</v>
      </c>
      <c r="H89" s="66">
        <f t="shared" si="4"/>
        <v>2.1428571428571428</v>
      </c>
      <c r="I89" s="66">
        <f t="shared" si="5"/>
        <v>20.714285714285712</v>
      </c>
      <c r="J89" s="66">
        <f t="shared" si="6"/>
        <v>800</v>
      </c>
      <c r="K89" s="66">
        <f t="shared" si="7"/>
        <v>21.214285714285712</v>
      </c>
    </row>
    <row r="90" spans="1:11">
      <c r="A90" t="s">
        <v>2568</v>
      </c>
      <c r="B90">
        <v>280</v>
      </c>
      <c r="C90">
        <v>1</v>
      </c>
      <c r="D90">
        <v>8</v>
      </c>
      <c r="E90">
        <v>3</v>
      </c>
      <c r="F90">
        <v>710</v>
      </c>
      <c r="H90" s="66">
        <f t="shared" si="4"/>
        <v>1.7857142857142856</v>
      </c>
      <c r="I90" s="66">
        <f t="shared" si="5"/>
        <v>14.285714285714285</v>
      </c>
      <c r="J90" s="66">
        <f t="shared" si="6"/>
        <v>1267.8571428571429</v>
      </c>
      <c r="K90" s="66">
        <f t="shared" si="7"/>
        <v>9.6428571428571441</v>
      </c>
    </row>
    <row r="91" spans="1:11">
      <c r="A91" t="s">
        <v>2569</v>
      </c>
      <c r="B91">
        <v>190</v>
      </c>
      <c r="C91">
        <v>3</v>
      </c>
      <c r="D91">
        <v>4</v>
      </c>
      <c r="E91">
        <v>0.5</v>
      </c>
      <c r="F91">
        <v>10</v>
      </c>
      <c r="H91" s="66">
        <f t="shared" si="4"/>
        <v>7.8947368421052637</v>
      </c>
      <c r="I91" s="66">
        <f t="shared" si="5"/>
        <v>10.526315789473683</v>
      </c>
      <c r="J91" s="66">
        <f t="shared" si="6"/>
        <v>26.315789473684209</v>
      </c>
      <c r="K91" s="66">
        <f t="shared" si="7"/>
        <v>2.3684210526315792</v>
      </c>
    </row>
    <row r="92" spans="1:11">
      <c r="A92" t="s">
        <v>2575</v>
      </c>
      <c r="B92">
        <v>980</v>
      </c>
      <c r="C92">
        <v>6</v>
      </c>
      <c r="D92">
        <v>30</v>
      </c>
      <c r="E92">
        <v>20</v>
      </c>
      <c r="F92">
        <v>2710</v>
      </c>
      <c r="H92" s="66">
        <f t="shared" si="4"/>
        <v>3.0612244897959182</v>
      </c>
      <c r="I92" s="66">
        <f t="shared" si="5"/>
        <v>15.306122448979592</v>
      </c>
      <c r="J92" s="66">
        <f t="shared" si="6"/>
        <v>1382.6530612244899</v>
      </c>
      <c r="K92" s="66">
        <f t="shared" si="7"/>
        <v>18.367346938775512</v>
      </c>
    </row>
    <row r="93" spans="1:11">
      <c r="A93" t="s">
        <v>2576</v>
      </c>
      <c r="B93">
        <v>1090</v>
      </c>
      <c r="C93">
        <v>6</v>
      </c>
      <c r="D93">
        <v>67</v>
      </c>
      <c r="E93">
        <v>17</v>
      </c>
      <c r="F93">
        <v>2370</v>
      </c>
      <c r="H93" s="66">
        <f t="shared" si="4"/>
        <v>2.7522935779816518</v>
      </c>
      <c r="I93" s="66">
        <f t="shared" si="5"/>
        <v>30.733944954128443</v>
      </c>
      <c r="J93" s="66">
        <f t="shared" si="6"/>
        <v>1087.1559633027523</v>
      </c>
      <c r="K93" s="66">
        <f t="shared" si="7"/>
        <v>14.036697247706423</v>
      </c>
    </row>
    <row r="94" spans="1:11">
      <c r="A94" t="s">
        <v>2577</v>
      </c>
      <c r="B94">
        <v>290</v>
      </c>
      <c r="C94">
        <v>4</v>
      </c>
      <c r="D94">
        <v>7</v>
      </c>
      <c r="E94">
        <v>1.5</v>
      </c>
      <c r="F94">
        <v>25</v>
      </c>
      <c r="H94" s="66">
        <f t="shared" si="4"/>
        <v>6.8965517241379306</v>
      </c>
      <c r="I94" s="66">
        <f t="shared" si="5"/>
        <v>12.068965517241379</v>
      </c>
      <c r="J94" s="66">
        <f t="shared" si="6"/>
        <v>43.103448275862071</v>
      </c>
      <c r="K94" s="66">
        <f t="shared" si="7"/>
        <v>4.6551724137931041</v>
      </c>
    </row>
    <row r="95" spans="1:11">
      <c r="A95" t="s">
        <v>2578</v>
      </c>
      <c r="B95">
        <v>1380</v>
      </c>
      <c r="C95">
        <v>10</v>
      </c>
      <c r="D95">
        <v>50</v>
      </c>
      <c r="E95">
        <v>29</v>
      </c>
      <c r="F95">
        <v>3330</v>
      </c>
      <c r="H95" s="66">
        <f t="shared" si="4"/>
        <v>3.6231884057971016</v>
      </c>
      <c r="I95" s="66">
        <f t="shared" si="5"/>
        <v>18.115942028985508</v>
      </c>
      <c r="J95" s="66">
        <f t="shared" si="6"/>
        <v>1206.5217391304348</v>
      </c>
      <c r="K95" s="66">
        <f t="shared" si="7"/>
        <v>18.913043478260867</v>
      </c>
    </row>
    <row r="96" spans="1:11">
      <c r="A96" t="s">
        <v>2579</v>
      </c>
      <c r="B96">
        <v>1090</v>
      </c>
      <c r="C96">
        <v>4</v>
      </c>
      <c r="D96">
        <v>82</v>
      </c>
      <c r="E96">
        <v>19</v>
      </c>
      <c r="F96">
        <v>2350</v>
      </c>
      <c r="H96" s="66">
        <f t="shared" ref="H96:H159" si="8">C96/B96*500</f>
        <v>1.834862385321101</v>
      </c>
      <c r="I96" s="66">
        <f t="shared" ref="I96:I159" si="9">D96/B96*500</f>
        <v>37.61467889908257</v>
      </c>
      <c r="J96" s="66">
        <f t="shared" ref="J96:J159" si="10">F96/B96*500</f>
        <v>1077.9816513761468</v>
      </c>
      <c r="K96" s="66">
        <f t="shared" ref="K96:K159" si="11">(E96*9)/B96*100</f>
        <v>15.688073394495413</v>
      </c>
    </row>
    <row r="97" spans="1:11">
      <c r="A97" t="s">
        <v>2580</v>
      </c>
      <c r="B97">
        <v>1460</v>
      </c>
      <c r="C97">
        <v>8</v>
      </c>
      <c r="D97">
        <v>48</v>
      </c>
      <c r="E97">
        <v>37</v>
      </c>
      <c r="F97">
        <v>2740</v>
      </c>
      <c r="H97" s="66">
        <f t="shared" si="8"/>
        <v>2.7397260273972601</v>
      </c>
      <c r="I97" s="66">
        <f t="shared" si="9"/>
        <v>16.43835616438356</v>
      </c>
      <c r="J97" s="66">
        <f t="shared" si="10"/>
        <v>938.35616438356158</v>
      </c>
      <c r="K97" s="66">
        <f t="shared" si="11"/>
        <v>22.808219178082194</v>
      </c>
    </row>
    <row r="98" spans="1:11">
      <c r="A98" t="s">
        <v>2560</v>
      </c>
      <c r="B98">
        <v>350</v>
      </c>
      <c r="C98">
        <v>0</v>
      </c>
      <c r="D98">
        <v>12</v>
      </c>
      <c r="E98">
        <v>12</v>
      </c>
      <c r="F98">
        <v>580</v>
      </c>
      <c r="H98" s="66">
        <f t="shared" si="8"/>
        <v>0</v>
      </c>
      <c r="I98" s="66">
        <f t="shared" si="9"/>
        <v>17.142857142857142</v>
      </c>
      <c r="J98" s="66">
        <f t="shared" si="10"/>
        <v>828.57142857142867</v>
      </c>
      <c r="K98" s="66">
        <f t="shared" si="11"/>
        <v>30.857142857142854</v>
      </c>
    </row>
    <row r="99" spans="1:11">
      <c r="A99" t="s">
        <v>2561</v>
      </c>
      <c r="B99">
        <v>150</v>
      </c>
      <c r="C99">
        <v>0</v>
      </c>
      <c r="D99">
        <v>11</v>
      </c>
      <c r="E99">
        <v>4</v>
      </c>
      <c r="F99">
        <v>610</v>
      </c>
      <c r="H99" s="66">
        <f t="shared" si="8"/>
        <v>0</v>
      </c>
      <c r="I99" s="66">
        <f t="shared" si="9"/>
        <v>36.666666666666664</v>
      </c>
      <c r="J99" s="66">
        <f t="shared" si="10"/>
        <v>2033.3333333333333</v>
      </c>
      <c r="K99" s="66">
        <f t="shared" si="11"/>
        <v>24</v>
      </c>
    </row>
    <row r="100" spans="1:11">
      <c r="A100" t="s">
        <v>2581</v>
      </c>
      <c r="B100">
        <v>110</v>
      </c>
      <c r="C100">
        <v>0</v>
      </c>
      <c r="D100">
        <v>19</v>
      </c>
      <c r="E100">
        <v>0.5</v>
      </c>
      <c r="F100">
        <v>1390</v>
      </c>
      <c r="H100" s="66">
        <f t="shared" si="8"/>
        <v>0</v>
      </c>
      <c r="I100" s="66">
        <f t="shared" si="9"/>
        <v>86.36363636363636</v>
      </c>
      <c r="J100" s="66">
        <f t="shared" si="10"/>
        <v>6318.181818181818</v>
      </c>
      <c r="K100" s="66">
        <f t="shared" si="11"/>
        <v>4.0909090909090908</v>
      </c>
    </row>
    <row r="101" spans="1:11">
      <c r="A101" t="s">
        <v>2555</v>
      </c>
      <c r="B101">
        <v>690</v>
      </c>
      <c r="C101">
        <v>5</v>
      </c>
      <c r="D101">
        <v>29</v>
      </c>
      <c r="E101">
        <v>11</v>
      </c>
      <c r="F101">
        <v>1840</v>
      </c>
      <c r="H101" s="66">
        <f t="shared" si="8"/>
        <v>3.6231884057971016</v>
      </c>
      <c r="I101" s="66">
        <f t="shared" si="9"/>
        <v>21.014492753623188</v>
      </c>
      <c r="J101" s="66">
        <f t="shared" si="10"/>
        <v>1333.3333333333333</v>
      </c>
      <c r="K101" s="66">
        <f t="shared" si="11"/>
        <v>14.347826086956522</v>
      </c>
    </row>
    <row r="102" spans="1:11">
      <c r="A102" t="s">
        <v>2557</v>
      </c>
      <c r="B102">
        <v>800</v>
      </c>
      <c r="C102">
        <v>5</v>
      </c>
      <c r="D102">
        <v>32</v>
      </c>
      <c r="E102">
        <v>14</v>
      </c>
      <c r="F102">
        <v>2180</v>
      </c>
      <c r="H102" s="66">
        <f t="shared" si="8"/>
        <v>3.125</v>
      </c>
      <c r="I102" s="66">
        <f t="shared" si="9"/>
        <v>20</v>
      </c>
      <c r="J102" s="66">
        <f t="shared" si="10"/>
        <v>1362.5</v>
      </c>
      <c r="K102" s="66">
        <f t="shared" si="11"/>
        <v>15.75</v>
      </c>
    </row>
    <row r="103" spans="1:11" ht="15" thickBot="1">
      <c r="A103" t="s">
        <v>2582</v>
      </c>
      <c r="B103">
        <v>280</v>
      </c>
      <c r="C103">
        <v>0</v>
      </c>
      <c r="D103">
        <v>45</v>
      </c>
      <c r="E103">
        <v>4</v>
      </c>
      <c r="F103">
        <v>460</v>
      </c>
      <c r="H103" s="66">
        <f t="shared" si="8"/>
        <v>0</v>
      </c>
      <c r="I103" s="66">
        <f t="shared" si="9"/>
        <v>80.357142857142861</v>
      </c>
      <c r="J103" s="66">
        <f t="shared" si="10"/>
        <v>821.42857142857144</v>
      </c>
      <c r="K103" s="66">
        <f t="shared" si="11"/>
        <v>12.857142857142856</v>
      </c>
    </row>
    <row r="104" spans="1:11" ht="15" thickBot="1">
      <c r="A104" s="8" t="s">
        <v>2583</v>
      </c>
      <c r="H104" s="66"/>
      <c r="I104" s="66"/>
      <c r="J104" s="66"/>
      <c r="K104" s="66"/>
    </row>
    <row r="105" spans="1:11">
      <c r="A105" t="s">
        <v>2584</v>
      </c>
      <c r="B105">
        <v>1080</v>
      </c>
      <c r="C105">
        <v>7</v>
      </c>
      <c r="D105">
        <v>30</v>
      </c>
      <c r="E105">
        <v>25</v>
      </c>
      <c r="F105">
        <v>1580</v>
      </c>
      <c r="H105" s="66">
        <f t="shared" si="8"/>
        <v>3.2407407407407405</v>
      </c>
      <c r="I105" s="66">
        <f t="shared" si="9"/>
        <v>13.888888888888888</v>
      </c>
      <c r="J105" s="66">
        <f t="shared" si="10"/>
        <v>731.48148148148152</v>
      </c>
      <c r="K105" s="66">
        <f t="shared" si="11"/>
        <v>20.833333333333336</v>
      </c>
    </row>
    <row r="106" spans="1:11">
      <c r="A106" t="s">
        <v>2626</v>
      </c>
      <c r="B106">
        <v>80</v>
      </c>
      <c r="C106">
        <v>0</v>
      </c>
      <c r="D106">
        <v>6</v>
      </c>
      <c r="E106">
        <v>2</v>
      </c>
      <c r="F106">
        <v>300</v>
      </c>
      <c r="H106" s="66">
        <f t="shared" si="8"/>
        <v>0</v>
      </c>
      <c r="I106" s="66">
        <f t="shared" si="9"/>
        <v>37.5</v>
      </c>
      <c r="J106" s="66">
        <f t="shared" si="10"/>
        <v>1875</v>
      </c>
      <c r="K106" s="66">
        <f t="shared" si="11"/>
        <v>22.5</v>
      </c>
    </row>
    <row r="107" spans="1:11">
      <c r="A107" t="s">
        <v>2627</v>
      </c>
      <c r="B107">
        <v>180</v>
      </c>
      <c r="C107">
        <v>0</v>
      </c>
      <c r="D107">
        <v>6</v>
      </c>
      <c r="E107">
        <v>6</v>
      </c>
      <c r="F107">
        <v>290</v>
      </c>
      <c r="H107" s="66">
        <f t="shared" si="8"/>
        <v>0</v>
      </c>
      <c r="I107" s="66">
        <f t="shared" si="9"/>
        <v>16.666666666666668</v>
      </c>
      <c r="J107" s="66">
        <f t="shared" si="10"/>
        <v>805.55555555555554</v>
      </c>
      <c r="K107" s="66">
        <f t="shared" si="11"/>
        <v>30</v>
      </c>
    </row>
    <row r="108" spans="1:11">
      <c r="A108" t="s">
        <v>2585</v>
      </c>
      <c r="B108">
        <v>560</v>
      </c>
      <c r="C108">
        <v>3</v>
      </c>
      <c r="D108">
        <v>25</v>
      </c>
      <c r="E108">
        <v>11</v>
      </c>
      <c r="F108">
        <v>1280</v>
      </c>
      <c r="H108" s="66">
        <f t="shared" si="8"/>
        <v>2.6785714285714284</v>
      </c>
      <c r="I108" s="66">
        <f t="shared" si="9"/>
        <v>22.321428571428573</v>
      </c>
      <c r="J108" s="66">
        <f t="shared" si="10"/>
        <v>1142.8571428571429</v>
      </c>
      <c r="K108" s="66">
        <f t="shared" si="11"/>
        <v>17.678571428571431</v>
      </c>
    </row>
    <row r="109" spans="1:11">
      <c r="A109" t="s">
        <v>2626</v>
      </c>
      <c r="B109">
        <v>80</v>
      </c>
      <c r="C109">
        <v>0</v>
      </c>
      <c r="D109">
        <v>6</v>
      </c>
      <c r="E109">
        <v>2</v>
      </c>
      <c r="F109">
        <v>300</v>
      </c>
      <c r="H109" s="66">
        <f t="shared" si="8"/>
        <v>0</v>
      </c>
      <c r="I109" s="66">
        <f t="shared" si="9"/>
        <v>37.5</v>
      </c>
      <c r="J109" s="66">
        <f t="shared" si="10"/>
        <v>1875</v>
      </c>
      <c r="K109" s="66">
        <f t="shared" si="11"/>
        <v>22.5</v>
      </c>
    </row>
    <row r="110" spans="1:11">
      <c r="A110" t="s">
        <v>2627</v>
      </c>
      <c r="B110">
        <v>180</v>
      </c>
      <c r="C110">
        <v>0</v>
      </c>
      <c r="D110">
        <v>6</v>
      </c>
      <c r="E110">
        <v>6</v>
      </c>
      <c r="F110">
        <v>290</v>
      </c>
      <c r="H110" s="66">
        <f t="shared" si="8"/>
        <v>0</v>
      </c>
      <c r="I110" s="66">
        <f t="shared" si="9"/>
        <v>16.666666666666668</v>
      </c>
      <c r="J110" s="66">
        <f t="shared" si="10"/>
        <v>805.55555555555554</v>
      </c>
      <c r="K110" s="66">
        <f t="shared" si="11"/>
        <v>30</v>
      </c>
    </row>
    <row r="111" spans="1:11">
      <c r="A111" t="s">
        <v>2586</v>
      </c>
      <c r="B111">
        <v>640</v>
      </c>
      <c r="C111">
        <v>5</v>
      </c>
      <c r="D111">
        <v>20</v>
      </c>
      <c r="E111">
        <v>12</v>
      </c>
      <c r="F111">
        <v>750</v>
      </c>
      <c r="H111" s="66">
        <f t="shared" si="8"/>
        <v>3.90625</v>
      </c>
      <c r="I111" s="66">
        <f t="shared" si="9"/>
        <v>15.625</v>
      </c>
      <c r="J111" s="66">
        <f t="shared" si="10"/>
        <v>585.9375</v>
      </c>
      <c r="K111" s="66">
        <f t="shared" si="11"/>
        <v>16.875</v>
      </c>
    </row>
    <row r="112" spans="1:11">
      <c r="A112" t="s">
        <v>2626</v>
      </c>
      <c r="B112">
        <v>80</v>
      </c>
      <c r="C112">
        <v>0</v>
      </c>
      <c r="D112">
        <v>6</v>
      </c>
      <c r="E112">
        <v>2</v>
      </c>
      <c r="F112">
        <v>300</v>
      </c>
      <c r="H112" s="66">
        <f t="shared" si="8"/>
        <v>0</v>
      </c>
      <c r="I112" s="66">
        <f t="shared" si="9"/>
        <v>37.5</v>
      </c>
      <c r="J112" s="66">
        <f t="shared" si="10"/>
        <v>1875</v>
      </c>
      <c r="K112" s="66">
        <f t="shared" si="11"/>
        <v>22.5</v>
      </c>
    </row>
    <row r="113" spans="1:11">
      <c r="A113" t="s">
        <v>2627</v>
      </c>
      <c r="B113">
        <v>180</v>
      </c>
      <c r="C113">
        <v>0</v>
      </c>
      <c r="D113">
        <v>6</v>
      </c>
      <c r="E113">
        <v>6</v>
      </c>
      <c r="F113">
        <v>290</v>
      </c>
      <c r="H113" s="66">
        <f t="shared" si="8"/>
        <v>0</v>
      </c>
      <c r="I113" s="66">
        <f t="shared" si="9"/>
        <v>16.666666666666668</v>
      </c>
      <c r="J113" s="66">
        <f t="shared" si="10"/>
        <v>805.55555555555554</v>
      </c>
      <c r="K113" s="66">
        <f t="shared" si="11"/>
        <v>30</v>
      </c>
    </row>
    <row r="114" spans="1:11" ht="15" thickBot="1">
      <c r="A114" t="s">
        <v>2587</v>
      </c>
      <c r="B114">
        <v>780</v>
      </c>
      <c r="C114">
        <v>4</v>
      </c>
      <c r="D114">
        <v>36</v>
      </c>
      <c r="E114">
        <v>23</v>
      </c>
      <c r="F114">
        <v>1610</v>
      </c>
      <c r="H114" s="66">
        <f t="shared" si="8"/>
        <v>2.5641025641025643</v>
      </c>
      <c r="I114" s="66">
        <f t="shared" si="9"/>
        <v>23.076923076923077</v>
      </c>
      <c r="J114" s="66">
        <f t="shared" si="10"/>
        <v>1032.0512820512822</v>
      </c>
      <c r="K114" s="66">
        <f t="shared" si="11"/>
        <v>26.53846153846154</v>
      </c>
    </row>
    <row r="115" spans="1:11" ht="15" thickBot="1">
      <c r="A115" s="8" t="s">
        <v>2588</v>
      </c>
      <c r="H115" s="66"/>
      <c r="I115" s="66"/>
      <c r="J115" s="66"/>
      <c r="K115" s="66"/>
    </row>
    <row r="116" spans="1:11">
      <c r="A116" t="s">
        <v>2589</v>
      </c>
      <c r="B116">
        <v>1170</v>
      </c>
      <c r="C116">
        <v>9</v>
      </c>
      <c r="D116">
        <v>40</v>
      </c>
      <c r="E116">
        <v>20</v>
      </c>
      <c r="F116">
        <v>1530</v>
      </c>
      <c r="H116" s="66">
        <f t="shared" si="8"/>
        <v>3.8461538461538463</v>
      </c>
      <c r="I116" s="66">
        <f t="shared" si="9"/>
        <v>17.094017094017097</v>
      </c>
      <c r="J116" s="66">
        <f t="shared" si="10"/>
        <v>653.84615384615381</v>
      </c>
      <c r="K116" s="66">
        <f t="shared" si="11"/>
        <v>15.384615384615385</v>
      </c>
    </row>
    <row r="117" spans="1:11">
      <c r="A117" t="s">
        <v>2626</v>
      </c>
      <c r="B117">
        <v>80</v>
      </c>
      <c r="C117">
        <v>0</v>
      </c>
      <c r="D117">
        <v>6</v>
      </c>
      <c r="E117">
        <v>2</v>
      </c>
      <c r="F117">
        <v>300</v>
      </c>
      <c r="H117" s="66">
        <f t="shared" si="8"/>
        <v>0</v>
      </c>
      <c r="I117" s="66">
        <f t="shared" si="9"/>
        <v>37.5</v>
      </c>
      <c r="J117" s="66">
        <f t="shared" si="10"/>
        <v>1875</v>
      </c>
      <c r="K117" s="66">
        <f t="shared" si="11"/>
        <v>22.5</v>
      </c>
    </row>
    <row r="118" spans="1:11">
      <c r="A118" t="s">
        <v>2627</v>
      </c>
      <c r="B118">
        <v>180</v>
      </c>
      <c r="C118">
        <v>0</v>
      </c>
      <c r="D118">
        <v>6</v>
      </c>
      <c r="E118">
        <v>6</v>
      </c>
      <c r="F118">
        <v>290</v>
      </c>
      <c r="H118" s="66">
        <f t="shared" si="8"/>
        <v>0</v>
      </c>
      <c r="I118" s="66">
        <f t="shared" si="9"/>
        <v>16.666666666666668</v>
      </c>
      <c r="J118" s="66">
        <f t="shared" si="10"/>
        <v>805.55555555555554</v>
      </c>
      <c r="K118" s="66">
        <f t="shared" si="11"/>
        <v>30</v>
      </c>
    </row>
    <row r="119" spans="1:11">
      <c r="A119" t="s">
        <v>2590</v>
      </c>
      <c r="B119">
        <v>1210</v>
      </c>
      <c r="C119">
        <v>10</v>
      </c>
      <c r="D119">
        <v>40</v>
      </c>
      <c r="E119">
        <v>17</v>
      </c>
      <c r="F119">
        <v>1480</v>
      </c>
      <c r="H119" s="66">
        <f t="shared" si="8"/>
        <v>4.1322314049586781</v>
      </c>
      <c r="I119" s="66">
        <f t="shared" si="9"/>
        <v>16.528925619834713</v>
      </c>
      <c r="J119" s="66">
        <f t="shared" si="10"/>
        <v>611.57024793388427</v>
      </c>
      <c r="K119" s="66">
        <f t="shared" si="11"/>
        <v>12.644628099173556</v>
      </c>
    </row>
    <row r="120" spans="1:11">
      <c r="A120" t="s">
        <v>2626</v>
      </c>
      <c r="B120">
        <v>80</v>
      </c>
      <c r="C120">
        <v>0</v>
      </c>
      <c r="D120">
        <v>6</v>
      </c>
      <c r="E120">
        <v>2</v>
      </c>
      <c r="F120">
        <v>300</v>
      </c>
      <c r="H120" s="66">
        <f t="shared" si="8"/>
        <v>0</v>
      </c>
      <c r="I120" s="66">
        <f t="shared" si="9"/>
        <v>37.5</v>
      </c>
      <c r="J120" s="66">
        <f t="shared" si="10"/>
        <v>1875</v>
      </c>
      <c r="K120" s="66">
        <f t="shared" si="11"/>
        <v>22.5</v>
      </c>
    </row>
    <row r="121" spans="1:11">
      <c r="A121" t="s">
        <v>2627</v>
      </c>
      <c r="B121">
        <v>180</v>
      </c>
      <c r="C121">
        <v>0</v>
      </c>
      <c r="D121">
        <v>6</v>
      </c>
      <c r="E121">
        <v>6</v>
      </c>
      <c r="F121">
        <v>290</v>
      </c>
      <c r="H121" s="66">
        <f t="shared" si="8"/>
        <v>0</v>
      </c>
      <c r="I121" s="66">
        <f t="shared" si="9"/>
        <v>16.666666666666668</v>
      </c>
      <c r="J121" s="66">
        <f t="shared" si="10"/>
        <v>805.55555555555554</v>
      </c>
      <c r="K121" s="66">
        <f t="shared" si="11"/>
        <v>30</v>
      </c>
    </row>
    <row r="122" spans="1:11">
      <c r="A122" t="s">
        <v>2591</v>
      </c>
      <c r="B122">
        <v>1200</v>
      </c>
      <c r="C122">
        <v>10</v>
      </c>
      <c r="D122">
        <v>40</v>
      </c>
      <c r="E122">
        <v>17</v>
      </c>
      <c r="F122">
        <v>1510</v>
      </c>
      <c r="H122" s="66">
        <f t="shared" si="8"/>
        <v>4.166666666666667</v>
      </c>
      <c r="I122" s="66">
        <f t="shared" si="9"/>
        <v>16.666666666666668</v>
      </c>
      <c r="J122" s="66">
        <f t="shared" si="10"/>
        <v>629.16666666666663</v>
      </c>
      <c r="K122" s="66">
        <f t="shared" si="11"/>
        <v>12.75</v>
      </c>
    </row>
    <row r="123" spans="1:11">
      <c r="A123" t="s">
        <v>2626</v>
      </c>
      <c r="B123">
        <v>80</v>
      </c>
      <c r="C123">
        <v>0</v>
      </c>
      <c r="D123">
        <v>6</v>
      </c>
      <c r="E123">
        <v>2</v>
      </c>
      <c r="F123">
        <v>300</v>
      </c>
      <c r="H123" s="66">
        <f t="shared" si="8"/>
        <v>0</v>
      </c>
      <c r="I123" s="66">
        <f t="shared" si="9"/>
        <v>37.5</v>
      </c>
      <c r="J123" s="66">
        <f t="shared" si="10"/>
        <v>1875</v>
      </c>
      <c r="K123" s="66">
        <f t="shared" si="11"/>
        <v>22.5</v>
      </c>
    </row>
    <row r="124" spans="1:11">
      <c r="A124" t="s">
        <v>2627</v>
      </c>
      <c r="B124">
        <v>180</v>
      </c>
      <c r="C124">
        <v>0</v>
      </c>
      <c r="D124">
        <v>6</v>
      </c>
      <c r="E124">
        <v>6</v>
      </c>
      <c r="F124">
        <v>290</v>
      </c>
      <c r="H124" s="66">
        <f t="shared" si="8"/>
        <v>0</v>
      </c>
      <c r="I124" s="66">
        <f t="shared" si="9"/>
        <v>16.666666666666668</v>
      </c>
      <c r="J124" s="66">
        <f t="shared" si="10"/>
        <v>805.55555555555554</v>
      </c>
      <c r="K124" s="66">
        <f t="shared" si="11"/>
        <v>30</v>
      </c>
    </row>
    <row r="125" spans="1:11">
      <c r="A125" t="s">
        <v>2592</v>
      </c>
      <c r="B125">
        <v>1190</v>
      </c>
      <c r="C125">
        <v>10</v>
      </c>
      <c r="D125">
        <v>40</v>
      </c>
      <c r="E125">
        <v>17</v>
      </c>
      <c r="F125">
        <v>1480</v>
      </c>
      <c r="H125" s="66">
        <f t="shared" si="8"/>
        <v>4.2016806722689077</v>
      </c>
      <c r="I125" s="66">
        <f t="shared" si="9"/>
        <v>16.806722689075631</v>
      </c>
      <c r="J125" s="66">
        <f t="shared" si="10"/>
        <v>621.84873949579833</v>
      </c>
      <c r="K125" s="66">
        <f t="shared" si="11"/>
        <v>12.857142857142856</v>
      </c>
    </row>
    <row r="126" spans="1:11">
      <c r="A126" t="s">
        <v>2626</v>
      </c>
      <c r="B126">
        <v>80</v>
      </c>
      <c r="C126">
        <v>0</v>
      </c>
      <c r="D126">
        <v>6</v>
      </c>
      <c r="E126">
        <v>2</v>
      </c>
      <c r="F126">
        <v>300</v>
      </c>
      <c r="H126" s="66">
        <f t="shared" si="8"/>
        <v>0</v>
      </c>
      <c r="I126" s="66">
        <f t="shared" si="9"/>
        <v>37.5</v>
      </c>
      <c r="J126" s="66">
        <f t="shared" si="10"/>
        <v>1875</v>
      </c>
      <c r="K126" s="66">
        <f t="shared" si="11"/>
        <v>22.5</v>
      </c>
    </row>
    <row r="127" spans="1:11">
      <c r="A127" t="s">
        <v>2627</v>
      </c>
      <c r="B127">
        <v>180</v>
      </c>
      <c r="C127">
        <v>0</v>
      </c>
      <c r="D127">
        <v>6</v>
      </c>
      <c r="E127">
        <v>6</v>
      </c>
      <c r="F127">
        <v>290</v>
      </c>
      <c r="H127" s="66">
        <f t="shared" si="8"/>
        <v>0</v>
      </c>
      <c r="I127" s="66">
        <f t="shared" si="9"/>
        <v>16.666666666666668</v>
      </c>
      <c r="J127" s="66">
        <f t="shared" si="10"/>
        <v>805.55555555555554</v>
      </c>
      <c r="K127" s="66">
        <f t="shared" si="11"/>
        <v>30</v>
      </c>
    </row>
    <row r="128" spans="1:11">
      <c r="A128" t="s">
        <v>2593</v>
      </c>
      <c r="B128">
        <v>1180</v>
      </c>
      <c r="C128">
        <v>10</v>
      </c>
      <c r="D128">
        <v>40</v>
      </c>
      <c r="E128">
        <v>17</v>
      </c>
      <c r="F128">
        <v>1540</v>
      </c>
      <c r="H128" s="66">
        <f t="shared" si="8"/>
        <v>4.2372881355932206</v>
      </c>
      <c r="I128" s="66">
        <f t="shared" si="9"/>
        <v>16.949152542372882</v>
      </c>
      <c r="J128" s="66">
        <f t="shared" si="10"/>
        <v>652.54237288135596</v>
      </c>
      <c r="K128" s="66">
        <f t="shared" si="11"/>
        <v>12.966101694915256</v>
      </c>
    </row>
    <row r="129" spans="1:11">
      <c r="A129" t="s">
        <v>2626</v>
      </c>
      <c r="B129">
        <v>80</v>
      </c>
      <c r="C129">
        <v>0</v>
      </c>
      <c r="D129">
        <v>6</v>
      </c>
      <c r="E129">
        <v>2</v>
      </c>
      <c r="F129">
        <v>300</v>
      </c>
      <c r="H129" s="66">
        <f t="shared" si="8"/>
        <v>0</v>
      </c>
      <c r="I129" s="66">
        <f t="shared" si="9"/>
        <v>37.5</v>
      </c>
      <c r="J129" s="66">
        <f t="shared" si="10"/>
        <v>1875</v>
      </c>
      <c r="K129" s="66">
        <f t="shared" si="11"/>
        <v>22.5</v>
      </c>
    </row>
    <row r="130" spans="1:11">
      <c r="A130" t="s">
        <v>2627</v>
      </c>
      <c r="B130">
        <v>180</v>
      </c>
      <c r="C130">
        <v>0</v>
      </c>
      <c r="D130">
        <v>6</v>
      </c>
      <c r="E130">
        <v>6</v>
      </c>
      <c r="F130">
        <v>290</v>
      </c>
      <c r="H130" s="66">
        <f t="shared" si="8"/>
        <v>0</v>
      </c>
      <c r="I130" s="66">
        <f t="shared" si="9"/>
        <v>16.666666666666668</v>
      </c>
      <c r="J130" s="66">
        <f t="shared" si="10"/>
        <v>805.55555555555554</v>
      </c>
      <c r="K130" s="66">
        <f t="shared" si="11"/>
        <v>30</v>
      </c>
    </row>
    <row r="131" spans="1:11">
      <c r="A131" t="s">
        <v>2487</v>
      </c>
      <c r="B131">
        <v>900</v>
      </c>
      <c r="C131">
        <v>8</v>
      </c>
      <c r="D131">
        <v>36</v>
      </c>
      <c r="E131">
        <v>11</v>
      </c>
      <c r="F131">
        <v>1290</v>
      </c>
      <c r="H131" s="66">
        <f t="shared" si="8"/>
        <v>4.4444444444444446</v>
      </c>
      <c r="I131" s="66">
        <f t="shared" si="9"/>
        <v>20</v>
      </c>
      <c r="J131" s="66">
        <f t="shared" si="10"/>
        <v>716.66666666666663</v>
      </c>
      <c r="K131" s="66">
        <f t="shared" si="11"/>
        <v>11</v>
      </c>
    </row>
    <row r="132" spans="1:11">
      <c r="A132" t="s">
        <v>2626</v>
      </c>
      <c r="B132">
        <v>80</v>
      </c>
      <c r="C132">
        <v>0</v>
      </c>
      <c r="D132">
        <v>6</v>
      </c>
      <c r="E132">
        <v>2</v>
      </c>
      <c r="F132">
        <v>300</v>
      </c>
      <c r="H132" s="66">
        <f t="shared" si="8"/>
        <v>0</v>
      </c>
      <c r="I132" s="66">
        <f t="shared" si="9"/>
        <v>37.5</v>
      </c>
      <c r="J132" s="66">
        <f t="shared" si="10"/>
        <v>1875</v>
      </c>
      <c r="K132" s="66">
        <f t="shared" si="11"/>
        <v>22.5</v>
      </c>
    </row>
    <row r="133" spans="1:11">
      <c r="A133" t="s">
        <v>2627</v>
      </c>
      <c r="B133">
        <v>180</v>
      </c>
      <c r="C133">
        <v>0</v>
      </c>
      <c r="D133">
        <v>6</v>
      </c>
      <c r="E133">
        <v>6</v>
      </c>
      <c r="F133">
        <v>290</v>
      </c>
      <c r="H133" s="66">
        <f t="shared" si="8"/>
        <v>0</v>
      </c>
      <c r="I133" s="66">
        <f t="shared" si="9"/>
        <v>16.666666666666668</v>
      </c>
      <c r="J133" s="66">
        <f t="shared" si="10"/>
        <v>805.55555555555554</v>
      </c>
      <c r="K133" s="66">
        <f t="shared" si="11"/>
        <v>30</v>
      </c>
    </row>
    <row r="134" spans="1:11">
      <c r="A134" t="s">
        <v>2488</v>
      </c>
      <c r="B134">
        <v>1300</v>
      </c>
      <c r="C134">
        <v>9</v>
      </c>
      <c r="D134">
        <v>40</v>
      </c>
      <c r="E134">
        <v>19</v>
      </c>
      <c r="F134">
        <v>1580</v>
      </c>
      <c r="H134" s="66">
        <f t="shared" si="8"/>
        <v>3.4615384615384617</v>
      </c>
      <c r="I134" s="66">
        <f t="shared" si="9"/>
        <v>15.384615384615385</v>
      </c>
      <c r="J134" s="66">
        <f t="shared" si="10"/>
        <v>607.69230769230762</v>
      </c>
      <c r="K134" s="66">
        <f t="shared" si="11"/>
        <v>13.153846153846155</v>
      </c>
    </row>
    <row r="135" spans="1:11">
      <c r="A135" t="s">
        <v>2626</v>
      </c>
      <c r="B135">
        <v>80</v>
      </c>
      <c r="C135">
        <v>0</v>
      </c>
      <c r="D135">
        <v>6</v>
      </c>
      <c r="E135">
        <v>2</v>
      </c>
      <c r="F135">
        <v>300</v>
      </c>
      <c r="H135" s="66">
        <f t="shared" si="8"/>
        <v>0</v>
      </c>
      <c r="I135" s="66">
        <f t="shared" si="9"/>
        <v>37.5</v>
      </c>
      <c r="J135" s="66">
        <f t="shared" si="10"/>
        <v>1875</v>
      </c>
      <c r="K135" s="66">
        <f t="shared" si="11"/>
        <v>22.5</v>
      </c>
    </row>
    <row r="136" spans="1:11">
      <c r="A136" t="s">
        <v>2627</v>
      </c>
      <c r="B136">
        <v>180</v>
      </c>
      <c r="C136" s="1">
        <v>0</v>
      </c>
      <c r="D136" s="1">
        <v>6</v>
      </c>
      <c r="E136">
        <v>6</v>
      </c>
      <c r="F136">
        <v>290</v>
      </c>
      <c r="H136" s="66">
        <f t="shared" si="8"/>
        <v>0</v>
      </c>
      <c r="I136" s="66">
        <f t="shared" si="9"/>
        <v>16.666666666666668</v>
      </c>
      <c r="J136" s="66">
        <f t="shared" si="10"/>
        <v>805.55555555555554</v>
      </c>
      <c r="K136" s="66">
        <f t="shared" si="11"/>
        <v>30</v>
      </c>
    </row>
    <row r="137" spans="1:11">
      <c r="A137" t="s">
        <v>2489</v>
      </c>
      <c r="B137">
        <v>950</v>
      </c>
      <c r="C137" s="1">
        <v>5</v>
      </c>
      <c r="D137" s="1">
        <v>28</v>
      </c>
      <c r="E137">
        <v>14</v>
      </c>
      <c r="F137">
        <v>1150</v>
      </c>
      <c r="H137" s="66">
        <f t="shared" si="8"/>
        <v>2.6315789473684208</v>
      </c>
      <c r="I137" s="66">
        <f t="shared" si="9"/>
        <v>14.736842105263158</v>
      </c>
      <c r="J137" s="66">
        <f t="shared" si="10"/>
        <v>605.26315789473688</v>
      </c>
      <c r="K137" s="66">
        <f t="shared" si="11"/>
        <v>13.263157894736842</v>
      </c>
    </row>
    <row r="138" spans="1:11">
      <c r="A138" t="s">
        <v>2490</v>
      </c>
      <c r="B138">
        <v>90</v>
      </c>
      <c r="C138" s="1">
        <v>0</v>
      </c>
      <c r="D138" s="1">
        <v>0</v>
      </c>
      <c r="E138">
        <v>2</v>
      </c>
      <c r="F138">
        <v>10</v>
      </c>
      <c r="H138" s="66">
        <f t="shared" si="8"/>
        <v>0</v>
      </c>
      <c r="I138" s="66">
        <f t="shared" si="9"/>
        <v>0</v>
      </c>
      <c r="J138" s="66">
        <f t="shared" si="10"/>
        <v>55.55555555555555</v>
      </c>
      <c r="K138" s="66">
        <f t="shared" si="11"/>
        <v>20</v>
      </c>
    </row>
    <row r="139" spans="1:11">
      <c r="A139" t="s">
        <v>2491</v>
      </c>
      <c r="B139">
        <v>100</v>
      </c>
      <c r="C139" s="1">
        <v>1</v>
      </c>
      <c r="D139" s="1">
        <v>0</v>
      </c>
      <c r="E139">
        <v>2</v>
      </c>
      <c r="F139">
        <v>45</v>
      </c>
      <c r="H139" s="66">
        <f t="shared" si="8"/>
        <v>5</v>
      </c>
      <c r="I139" s="66">
        <f t="shared" si="9"/>
        <v>0</v>
      </c>
      <c r="J139" s="66">
        <f t="shared" si="10"/>
        <v>225</v>
      </c>
      <c r="K139" s="66">
        <f t="shared" si="11"/>
        <v>18</v>
      </c>
    </row>
    <row r="140" spans="1:11">
      <c r="A140" t="s">
        <v>2492</v>
      </c>
      <c r="B140">
        <v>90</v>
      </c>
      <c r="C140" s="1">
        <v>0</v>
      </c>
      <c r="D140" s="1">
        <v>0</v>
      </c>
      <c r="E140">
        <v>2</v>
      </c>
      <c r="F140">
        <v>70</v>
      </c>
      <c r="H140" s="66">
        <f t="shared" si="8"/>
        <v>0</v>
      </c>
      <c r="I140" s="66">
        <f t="shared" si="9"/>
        <v>0</v>
      </c>
      <c r="J140" s="66">
        <f t="shared" si="10"/>
        <v>388.88888888888891</v>
      </c>
      <c r="K140" s="66">
        <f t="shared" si="11"/>
        <v>20</v>
      </c>
    </row>
    <row r="141" spans="1:11">
      <c r="A141" t="s">
        <v>2626</v>
      </c>
      <c r="B141">
        <v>80</v>
      </c>
      <c r="C141" s="1">
        <v>0</v>
      </c>
      <c r="D141" s="1">
        <v>6</v>
      </c>
      <c r="E141">
        <v>2</v>
      </c>
      <c r="F141">
        <v>300</v>
      </c>
      <c r="H141" s="66">
        <f t="shared" si="8"/>
        <v>0</v>
      </c>
      <c r="I141" s="66">
        <f t="shared" si="9"/>
        <v>37.5</v>
      </c>
      <c r="J141" s="66">
        <f t="shared" si="10"/>
        <v>1875</v>
      </c>
      <c r="K141" s="66">
        <f t="shared" si="11"/>
        <v>22.5</v>
      </c>
    </row>
    <row r="142" spans="1:11">
      <c r="A142" t="s">
        <v>2627</v>
      </c>
      <c r="B142">
        <v>180</v>
      </c>
      <c r="C142" s="1">
        <v>0</v>
      </c>
      <c r="D142" s="1">
        <v>6</v>
      </c>
      <c r="E142">
        <v>6</v>
      </c>
      <c r="F142">
        <v>290</v>
      </c>
      <c r="H142" s="66">
        <f t="shared" si="8"/>
        <v>0</v>
      </c>
      <c r="I142" s="66">
        <f t="shared" si="9"/>
        <v>16.666666666666668</v>
      </c>
      <c r="J142" s="66">
        <f t="shared" si="10"/>
        <v>805.55555555555554</v>
      </c>
      <c r="K142" s="66">
        <f t="shared" si="11"/>
        <v>30</v>
      </c>
    </row>
    <row r="143" spans="1:11">
      <c r="A143" t="s">
        <v>2493</v>
      </c>
      <c r="B143">
        <v>1060</v>
      </c>
      <c r="C143" s="1">
        <v>11</v>
      </c>
      <c r="D143" s="1">
        <v>32</v>
      </c>
      <c r="E143">
        <v>12</v>
      </c>
      <c r="F143">
        <v>1050</v>
      </c>
      <c r="H143" s="66">
        <f t="shared" si="8"/>
        <v>5.1886792452830184</v>
      </c>
      <c r="I143" s="66">
        <f t="shared" si="9"/>
        <v>15.09433962264151</v>
      </c>
      <c r="J143" s="66">
        <f t="shared" si="10"/>
        <v>495.28301886792451</v>
      </c>
      <c r="K143" s="66">
        <f t="shared" si="11"/>
        <v>10.188679245283019</v>
      </c>
    </row>
    <row r="144" spans="1:11">
      <c r="A144" t="s">
        <v>2494</v>
      </c>
      <c r="B144">
        <v>490</v>
      </c>
      <c r="C144" s="1">
        <v>5</v>
      </c>
      <c r="D144" s="1">
        <v>33</v>
      </c>
      <c r="E144">
        <v>4</v>
      </c>
      <c r="F144">
        <v>930</v>
      </c>
      <c r="H144" s="66">
        <f t="shared" si="8"/>
        <v>5.1020408163265305</v>
      </c>
      <c r="I144" s="66">
        <f t="shared" si="9"/>
        <v>33.673469387755105</v>
      </c>
      <c r="J144" s="66">
        <f t="shared" si="10"/>
        <v>948.9795918367347</v>
      </c>
      <c r="K144" s="66">
        <f t="shared" si="11"/>
        <v>7.3469387755102051</v>
      </c>
    </row>
    <row r="145" spans="1:11">
      <c r="A145" t="s">
        <v>2495</v>
      </c>
      <c r="B145">
        <v>1120</v>
      </c>
      <c r="C145" s="1">
        <v>8</v>
      </c>
      <c r="D145" s="1">
        <v>32</v>
      </c>
      <c r="E145">
        <v>16</v>
      </c>
      <c r="F145">
        <v>1190</v>
      </c>
      <c r="H145" s="66">
        <f t="shared" si="8"/>
        <v>3.5714285714285712</v>
      </c>
      <c r="I145" s="66">
        <f t="shared" si="9"/>
        <v>14.285714285714285</v>
      </c>
      <c r="J145" s="66">
        <f t="shared" si="10"/>
        <v>531.25</v>
      </c>
      <c r="K145" s="66">
        <f t="shared" si="11"/>
        <v>12.857142857142856</v>
      </c>
    </row>
    <row r="146" spans="1:11">
      <c r="A146" t="s">
        <v>2496</v>
      </c>
      <c r="B146">
        <v>920</v>
      </c>
      <c r="C146" s="1">
        <v>8</v>
      </c>
      <c r="D146" s="1">
        <v>31</v>
      </c>
      <c r="E146">
        <v>15</v>
      </c>
      <c r="F146">
        <v>1100</v>
      </c>
      <c r="H146" s="66">
        <f t="shared" si="8"/>
        <v>4.3478260869565215</v>
      </c>
      <c r="I146" s="66">
        <f t="shared" si="9"/>
        <v>16.847826086956523</v>
      </c>
      <c r="J146" s="66">
        <f t="shared" si="10"/>
        <v>597.82608695652175</v>
      </c>
      <c r="K146" s="66">
        <f t="shared" si="11"/>
        <v>14.673913043478262</v>
      </c>
    </row>
    <row r="147" spans="1:11">
      <c r="A147" t="s">
        <v>2497</v>
      </c>
      <c r="B147">
        <v>640</v>
      </c>
      <c r="C147" s="1">
        <v>2</v>
      </c>
      <c r="D147" s="1">
        <v>23</v>
      </c>
      <c r="E147">
        <v>18</v>
      </c>
      <c r="F147">
        <v>770</v>
      </c>
      <c r="H147" s="66">
        <f t="shared" si="8"/>
        <v>1.5625</v>
      </c>
      <c r="I147" s="66">
        <f t="shared" si="9"/>
        <v>17.96875</v>
      </c>
      <c r="J147" s="66">
        <f t="shared" si="10"/>
        <v>601.5625</v>
      </c>
      <c r="K147" s="66">
        <f t="shared" si="11"/>
        <v>25.3125</v>
      </c>
    </row>
    <row r="148" spans="1:11">
      <c r="A148" t="s">
        <v>2490</v>
      </c>
      <c r="B148">
        <v>160</v>
      </c>
      <c r="C148" s="1">
        <v>2</v>
      </c>
      <c r="D148" s="1">
        <v>0</v>
      </c>
      <c r="E148">
        <v>2</v>
      </c>
      <c r="F148">
        <v>20</v>
      </c>
      <c r="H148" s="66">
        <f t="shared" si="8"/>
        <v>6.25</v>
      </c>
      <c r="I148" s="66">
        <f t="shared" si="9"/>
        <v>0</v>
      </c>
      <c r="J148" s="66">
        <f t="shared" si="10"/>
        <v>62.5</v>
      </c>
      <c r="K148" s="66">
        <f t="shared" si="11"/>
        <v>11.25</v>
      </c>
    </row>
    <row r="149" spans="1:11">
      <c r="A149" t="s">
        <v>2491</v>
      </c>
      <c r="B149">
        <v>170</v>
      </c>
      <c r="C149" s="1">
        <v>2</v>
      </c>
      <c r="D149" s="1">
        <v>0</v>
      </c>
      <c r="E149">
        <v>2</v>
      </c>
      <c r="F149">
        <v>80</v>
      </c>
      <c r="H149" s="66">
        <f t="shared" si="8"/>
        <v>5.8823529411764701</v>
      </c>
      <c r="I149" s="66">
        <f t="shared" si="9"/>
        <v>0</v>
      </c>
      <c r="J149" s="66">
        <f t="shared" si="10"/>
        <v>235.29411764705881</v>
      </c>
      <c r="K149" s="66">
        <f t="shared" si="11"/>
        <v>10.588235294117647</v>
      </c>
    </row>
    <row r="150" spans="1:11">
      <c r="A150" t="s">
        <v>2492</v>
      </c>
      <c r="B150">
        <v>140</v>
      </c>
      <c r="C150" s="1">
        <v>1</v>
      </c>
      <c r="D150" s="1">
        <v>0</v>
      </c>
      <c r="E150">
        <v>2</v>
      </c>
      <c r="F150">
        <v>135</v>
      </c>
      <c r="H150" s="66">
        <f t="shared" si="8"/>
        <v>3.5714285714285712</v>
      </c>
      <c r="I150" s="66">
        <f t="shared" si="9"/>
        <v>0</v>
      </c>
      <c r="J150" s="66">
        <f t="shared" si="10"/>
        <v>482.14285714285717</v>
      </c>
      <c r="K150" s="66">
        <f t="shared" si="11"/>
        <v>12.857142857142856</v>
      </c>
    </row>
    <row r="151" spans="1:11">
      <c r="A151" t="s">
        <v>2626</v>
      </c>
      <c r="B151">
        <v>80</v>
      </c>
      <c r="C151" s="1">
        <v>0</v>
      </c>
      <c r="D151" s="1">
        <v>6</v>
      </c>
      <c r="E151">
        <v>2</v>
      </c>
      <c r="F151">
        <v>300</v>
      </c>
      <c r="H151" s="66">
        <f t="shared" si="8"/>
        <v>0</v>
      </c>
      <c r="I151" s="66">
        <f t="shared" si="9"/>
        <v>37.5</v>
      </c>
      <c r="J151" s="66">
        <f t="shared" si="10"/>
        <v>1875</v>
      </c>
      <c r="K151" s="66">
        <f t="shared" si="11"/>
        <v>22.5</v>
      </c>
    </row>
    <row r="152" spans="1:11">
      <c r="A152" t="s">
        <v>2627</v>
      </c>
      <c r="B152">
        <v>180</v>
      </c>
      <c r="C152" s="1">
        <v>0</v>
      </c>
      <c r="D152" s="1">
        <v>6</v>
      </c>
      <c r="E152">
        <v>6</v>
      </c>
      <c r="F152">
        <v>290</v>
      </c>
      <c r="H152" s="66">
        <f t="shared" si="8"/>
        <v>0</v>
      </c>
      <c r="I152" s="66">
        <f t="shared" si="9"/>
        <v>16.666666666666668</v>
      </c>
      <c r="J152" s="66">
        <f t="shared" si="10"/>
        <v>805.55555555555554</v>
      </c>
      <c r="K152" s="66">
        <f t="shared" si="11"/>
        <v>30</v>
      </c>
    </row>
    <row r="153" spans="1:11">
      <c r="A153" t="s">
        <v>2498</v>
      </c>
      <c r="B153">
        <v>360</v>
      </c>
      <c r="C153" s="1">
        <v>2</v>
      </c>
      <c r="D153" s="1">
        <v>8</v>
      </c>
      <c r="E153">
        <v>8</v>
      </c>
      <c r="F153">
        <v>520</v>
      </c>
      <c r="H153" s="66">
        <f t="shared" si="8"/>
        <v>2.7777777777777777</v>
      </c>
      <c r="I153" s="66">
        <f t="shared" si="9"/>
        <v>11.111111111111111</v>
      </c>
      <c r="J153" s="66">
        <f t="shared" si="10"/>
        <v>722.22222222222217</v>
      </c>
      <c r="K153" s="66">
        <f t="shared" si="11"/>
        <v>20</v>
      </c>
    </row>
    <row r="154" spans="1:11">
      <c r="A154" t="s">
        <v>2499</v>
      </c>
      <c r="B154">
        <v>420</v>
      </c>
      <c r="C154" s="1">
        <v>2</v>
      </c>
      <c r="D154" s="1">
        <v>8</v>
      </c>
      <c r="E154">
        <v>14</v>
      </c>
      <c r="F154">
        <v>580</v>
      </c>
      <c r="H154" s="66">
        <f t="shared" si="8"/>
        <v>2.3809523809523814</v>
      </c>
      <c r="I154" s="66">
        <f t="shared" si="9"/>
        <v>9.5238095238095255</v>
      </c>
      <c r="J154" s="66">
        <f t="shared" si="10"/>
        <v>690.47619047619048</v>
      </c>
      <c r="K154" s="66">
        <f t="shared" si="11"/>
        <v>30</v>
      </c>
    </row>
    <row r="155" spans="1:11">
      <c r="A155" t="s">
        <v>2490</v>
      </c>
      <c r="B155">
        <v>160</v>
      </c>
      <c r="C155" s="1">
        <v>2</v>
      </c>
      <c r="D155" s="1">
        <v>0</v>
      </c>
      <c r="E155">
        <v>2</v>
      </c>
      <c r="F155">
        <v>20</v>
      </c>
      <c r="H155" s="66">
        <f t="shared" si="8"/>
        <v>6.25</v>
      </c>
      <c r="I155" s="66">
        <f t="shared" si="9"/>
        <v>0</v>
      </c>
      <c r="J155" s="66">
        <f t="shared" si="10"/>
        <v>62.5</v>
      </c>
      <c r="K155" s="66">
        <f t="shared" si="11"/>
        <v>11.25</v>
      </c>
    </row>
    <row r="156" spans="1:11">
      <c r="A156" t="s">
        <v>2491</v>
      </c>
      <c r="B156">
        <v>170</v>
      </c>
      <c r="C156" s="1">
        <v>2</v>
      </c>
      <c r="D156" s="1">
        <v>0</v>
      </c>
      <c r="E156">
        <v>2</v>
      </c>
      <c r="F156">
        <v>80</v>
      </c>
      <c r="H156" s="66">
        <f t="shared" si="8"/>
        <v>5.8823529411764701</v>
      </c>
      <c r="I156" s="66">
        <f t="shared" si="9"/>
        <v>0</v>
      </c>
      <c r="J156" s="66">
        <f t="shared" si="10"/>
        <v>235.29411764705881</v>
      </c>
      <c r="K156" s="66">
        <f t="shared" si="11"/>
        <v>10.588235294117647</v>
      </c>
    </row>
    <row r="157" spans="1:11">
      <c r="A157" t="s">
        <v>2492</v>
      </c>
      <c r="B157">
        <v>140</v>
      </c>
      <c r="C157">
        <v>1</v>
      </c>
      <c r="D157">
        <v>0</v>
      </c>
      <c r="E157">
        <v>2</v>
      </c>
      <c r="F157">
        <v>135</v>
      </c>
      <c r="H157" s="66">
        <f t="shared" si="8"/>
        <v>3.5714285714285712</v>
      </c>
      <c r="I157" s="66">
        <f t="shared" si="9"/>
        <v>0</v>
      </c>
      <c r="J157" s="66">
        <f t="shared" si="10"/>
        <v>482.14285714285717</v>
      </c>
      <c r="K157" s="66">
        <f t="shared" si="11"/>
        <v>12.857142857142856</v>
      </c>
    </row>
    <row r="158" spans="1:11">
      <c r="A158" t="s">
        <v>2500</v>
      </c>
      <c r="B158">
        <v>970</v>
      </c>
      <c r="C158">
        <v>7</v>
      </c>
      <c r="D158">
        <v>16</v>
      </c>
      <c r="E158">
        <v>26</v>
      </c>
      <c r="F158">
        <v>730</v>
      </c>
      <c r="H158" s="66">
        <f t="shared" si="8"/>
        <v>3.6082474226804124</v>
      </c>
      <c r="I158" s="66">
        <f t="shared" si="9"/>
        <v>8.247422680412372</v>
      </c>
      <c r="J158" s="66">
        <f t="shared" si="10"/>
        <v>376.28865979381442</v>
      </c>
      <c r="K158" s="66">
        <f t="shared" si="11"/>
        <v>24.123711340206185</v>
      </c>
    </row>
    <row r="159" spans="1:11">
      <c r="A159" t="s">
        <v>2501</v>
      </c>
      <c r="B159">
        <v>910</v>
      </c>
      <c r="C159">
        <v>7</v>
      </c>
      <c r="D159">
        <v>16</v>
      </c>
      <c r="E159">
        <v>13</v>
      </c>
      <c r="F159">
        <v>620</v>
      </c>
      <c r="H159" s="66">
        <f t="shared" si="8"/>
        <v>3.8461538461538463</v>
      </c>
      <c r="I159" s="66">
        <f t="shared" si="9"/>
        <v>8.791208791208792</v>
      </c>
      <c r="J159" s="66">
        <f t="shared" si="10"/>
        <v>340.65934065934067</v>
      </c>
      <c r="K159" s="66">
        <f t="shared" si="11"/>
        <v>12.857142857142856</v>
      </c>
    </row>
    <row r="160" spans="1:11">
      <c r="A160" t="s">
        <v>2502</v>
      </c>
      <c r="B160">
        <v>930</v>
      </c>
      <c r="C160">
        <v>5</v>
      </c>
      <c r="D160">
        <v>15</v>
      </c>
      <c r="E160">
        <v>20</v>
      </c>
      <c r="F160">
        <v>790</v>
      </c>
      <c r="H160" s="66">
        <f t="shared" ref="H160:H223" si="12">C160/B160*500</f>
        <v>2.688172043010753</v>
      </c>
      <c r="I160" s="66">
        <f t="shared" ref="I160:I223" si="13">D160/B160*500</f>
        <v>8.064516129032258</v>
      </c>
      <c r="J160" s="66">
        <f t="shared" ref="J160:J223" si="14">F160/B160*500</f>
        <v>424.73118279569894</v>
      </c>
      <c r="K160" s="66">
        <f t="shared" ref="K160:K223" si="15">(E160*9)/B160*100</f>
        <v>19.35483870967742</v>
      </c>
    </row>
    <row r="161" spans="1:11">
      <c r="A161" t="s">
        <v>2503</v>
      </c>
      <c r="B161">
        <v>1100</v>
      </c>
      <c r="C161">
        <v>5</v>
      </c>
      <c r="D161">
        <v>38</v>
      </c>
      <c r="E161">
        <v>22</v>
      </c>
      <c r="F161">
        <v>1200</v>
      </c>
      <c r="H161" s="66">
        <f t="shared" si="12"/>
        <v>2.2727272727272725</v>
      </c>
      <c r="I161" s="66">
        <f t="shared" si="13"/>
        <v>17.272727272727273</v>
      </c>
      <c r="J161" s="66">
        <f t="shared" si="14"/>
        <v>545.45454545454538</v>
      </c>
      <c r="K161" s="66">
        <f t="shared" si="15"/>
        <v>18</v>
      </c>
    </row>
    <row r="162" spans="1:11">
      <c r="A162" t="s">
        <v>2504</v>
      </c>
      <c r="B162">
        <v>1030</v>
      </c>
      <c r="C162">
        <v>2</v>
      </c>
      <c r="D162">
        <v>35</v>
      </c>
      <c r="E162">
        <v>28</v>
      </c>
      <c r="F162">
        <v>1180</v>
      </c>
      <c r="H162" s="66">
        <f t="shared" si="12"/>
        <v>0.970873786407767</v>
      </c>
      <c r="I162" s="66">
        <f t="shared" si="13"/>
        <v>16.990291262135923</v>
      </c>
      <c r="J162" s="66">
        <f t="shared" si="14"/>
        <v>572.81553398058247</v>
      </c>
      <c r="K162" s="66">
        <f t="shared" si="15"/>
        <v>24.466019417475728</v>
      </c>
    </row>
    <row r="163" spans="1:11">
      <c r="A163" t="s">
        <v>2505</v>
      </c>
      <c r="B163">
        <v>1000</v>
      </c>
      <c r="C163">
        <v>4</v>
      </c>
      <c r="D163">
        <v>35</v>
      </c>
      <c r="E163">
        <v>26</v>
      </c>
      <c r="F163">
        <v>1150</v>
      </c>
      <c r="H163" s="66">
        <f t="shared" si="12"/>
        <v>2</v>
      </c>
      <c r="I163" s="66">
        <f t="shared" si="13"/>
        <v>17.5</v>
      </c>
      <c r="J163" s="66">
        <f t="shared" si="14"/>
        <v>575</v>
      </c>
      <c r="K163" s="66">
        <f t="shared" si="15"/>
        <v>23.400000000000002</v>
      </c>
    </row>
    <row r="164" spans="1:11">
      <c r="A164" t="s">
        <v>2506</v>
      </c>
      <c r="B164">
        <v>860</v>
      </c>
      <c r="C164">
        <v>5</v>
      </c>
      <c r="D164">
        <v>36</v>
      </c>
      <c r="E164">
        <v>15</v>
      </c>
      <c r="F164">
        <v>1020</v>
      </c>
      <c r="H164" s="66">
        <f t="shared" si="12"/>
        <v>2.9069767441860463</v>
      </c>
      <c r="I164" s="66">
        <f t="shared" si="13"/>
        <v>20.930232558139533</v>
      </c>
      <c r="J164" s="66">
        <f t="shared" si="14"/>
        <v>593.0232558139536</v>
      </c>
      <c r="K164" s="66">
        <f t="shared" si="15"/>
        <v>15.697674418604651</v>
      </c>
    </row>
    <row r="165" spans="1:11">
      <c r="A165" t="s">
        <v>2507</v>
      </c>
      <c r="B165">
        <v>930</v>
      </c>
      <c r="C165">
        <v>3</v>
      </c>
      <c r="D165">
        <v>35</v>
      </c>
      <c r="E165">
        <v>23</v>
      </c>
      <c r="F165">
        <v>1170</v>
      </c>
      <c r="H165" s="66">
        <f t="shared" si="12"/>
        <v>1.6129032258064515</v>
      </c>
      <c r="I165" s="66">
        <f t="shared" si="13"/>
        <v>18.817204301075268</v>
      </c>
      <c r="J165" s="66">
        <f t="shared" si="14"/>
        <v>629.0322580645161</v>
      </c>
      <c r="K165" s="66">
        <f t="shared" si="15"/>
        <v>22.258064516129032</v>
      </c>
    </row>
    <row r="166" spans="1:11">
      <c r="A166" t="s">
        <v>2508</v>
      </c>
      <c r="B166">
        <v>580</v>
      </c>
      <c r="C166">
        <v>7</v>
      </c>
      <c r="D166">
        <v>12</v>
      </c>
      <c r="E166">
        <v>5</v>
      </c>
      <c r="F166">
        <v>430</v>
      </c>
      <c r="H166" s="66">
        <f t="shared" si="12"/>
        <v>6.0344827586206895</v>
      </c>
      <c r="I166" s="66">
        <f t="shared" si="13"/>
        <v>10.344827586206897</v>
      </c>
      <c r="J166" s="66">
        <f t="shared" si="14"/>
        <v>370.68965517241384</v>
      </c>
      <c r="K166" s="66">
        <f t="shared" si="15"/>
        <v>7.7586206896551726</v>
      </c>
    </row>
    <row r="167" spans="1:11">
      <c r="A167" t="s">
        <v>2509</v>
      </c>
      <c r="B167">
        <v>1000</v>
      </c>
      <c r="C167">
        <v>4</v>
      </c>
      <c r="D167">
        <v>27</v>
      </c>
      <c r="E167">
        <v>30</v>
      </c>
      <c r="F167">
        <v>1260</v>
      </c>
      <c r="H167" s="66">
        <f t="shared" si="12"/>
        <v>2</v>
      </c>
      <c r="I167" s="66">
        <f t="shared" si="13"/>
        <v>13.5</v>
      </c>
      <c r="J167" s="66">
        <f t="shared" si="14"/>
        <v>630</v>
      </c>
      <c r="K167" s="66">
        <f t="shared" si="15"/>
        <v>27</v>
      </c>
    </row>
    <row r="168" spans="1:11">
      <c r="A168" t="s">
        <v>2510</v>
      </c>
      <c r="B168">
        <v>130</v>
      </c>
      <c r="C168">
        <v>2</v>
      </c>
      <c r="D168">
        <v>0</v>
      </c>
      <c r="E168">
        <v>0</v>
      </c>
      <c r="F168">
        <v>15</v>
      </c>
      <c r="H168" s="66">
        <f t="shared" si="12"/>
        <v>7.6923076923076925</v>
      </c>
      <c r="I168" s="66">
        <f t="shared" si="13"/>
        <v>0</v>
      </c>
      <c r="J168" s="66">
        <f t="shared" si="14"/>
        <v>57.692307692307693</v>
      </c>
      <c r="K168" s="66">
        <f t="shared" si="15"/>
        <v>0</v>
      </c>
    </row>
    <row r="169" spans="1:11">
      <c r="A169" t="s">
        <v>2511</v>
      </c>
      <c r="B169">
        <v>150</v>
      </c>
      <c r="C169">
        <v>2</v>
      </c>
      <c r="D169">
        <v>0</v>
      </c>
      <c r="E169">
        <v>0</v>
      </c>
      <c r="F169">
        <v>80</v>
      </c>
      <c r="H169" s="66">
        <f t="shared" si="12"/>
        <v>6.666666666666667</v>
      </c>
      <c r="I169" s="66">
        <f t="shared" si="13"/>
        <v>0</v>
      </c>
      <c r="J169" s="66">
        <f t="shared" si="14"/>
        <v>266.66666666666669</v>
      </c>
      <c r="K169" s="66">
        <f t="shared" si="15"/>
        <v>0</v>
      </c>
    </row>
    <row r="170" spans="1:11">
      <c r="A170" t="s">
        <v>2512</v>
      </c>
      <c r="B170">
        <v>120</v>
      </c>
      <c r="C170">
        <v>1</v>
      </c>
      <c r="D170">
        <v>0</v>
      </c>
      <c r="E170">
        <v>0</v>
      </c>
      <c r="F170">
        <v>130</v>
      </c>
      <c r="H170" s="66">
        <f t="shared" si="12"/>
        <v>4.166666666666667</v>
      </c>
      <c r="I170" s="66">
        <f t="shared" si="13"/>
        <v>0</v>
      </c>
      <c r="J170" s="66">
        <f t="shared" si="14"/>
        <v>541.66666666666663</v>
      </c>
      <c r="K170" s="66">
        <f t="shared" si="15"/>
        <v>0</v>
      </c>
    </row>
    <row r="171" spans="1:11">
      <c r="A171" t="s">
        <v>2513</v>
      </c>
      <c r="B171">
        <v>210</v>
      </c>
      <c r="C171" s="1">
        <v>0</v>
      </c>
      <c r="D171">
        <v>0</v>
      </c>
      <c r="E171">
        <v>0</v>
      </c>
      <c r="F171">
        <v>10</v>
      </c>
      <c r="H171" s="66">
        <f t="shared" si="12"/>
        <v>0</v>
      </c>
      <c r="I171" s="66">
        <f t="shared" si="13"/>
        <v>0</v>
      </c>
      <c r="J171" s="66">
        <f t="shared" si="14"/>
        <v>23.809523809523807</v>
      </c>
      <c r="K171" s="66">
        <f t="shared" si="15"/>
        <v>0</v>
      </c>
    </row>
    <row r="172" spans="1:11">
      <c r="A172" t="s">
        <v>2514</v>
      </c>
      <c r="B172">
        <v>1210</v>
      </c>
      <c r="C172" s="1">
        <v>8</v>
      </c>
      <c r="D172">
        <v>33</v>
      </c>
      <c r="E172">
        <v>25</v>
      </c>
      <c r="F172">
        <v>1370</v>
      </c>
      <c r="H172" s="66">
        <f t="shared" si="12"/>
        <v>3.3057851239669422</v>
      </c>
      <c r="I172" s="66">
        <f t="shared" si="13"/>
        <v>13.636363636363635</v>
      </c>
      <c r="J172" s="66">
        <f t="shared" si="14"/>
        <v>566.11570247933889</v>
      </c>
      <c r="K172" s="66">
        <f t="shared" si="15"/>
        <v>18.595041322314049</v>
      </c>
    </row>
    <row r="173" spans="1:11">
      <c r="A173" t="s">
        <v>2626</v>
      </c>
      <c r="B173">
        <v>80</v>
      </c>
      <c r="C173" s="1">
        <v>0</v>
      </c>
      <c r="D173">
        <v>6</v>
      </c>
      <c r="E173">
        <v>2</v>
      </c>
      <c r="F173">
        <v>300</v>
      </c>
      <c r="H173" s="66">
        <f t="shared" si="12"/>
        <v>0</v>
      </c>
      <c r="I173" s="66">
        <f t="shared" si="13"/>
        <v>37.5</v>
      </c>
      <c r="J173" s="66">
        <f t="shared" si="14"/>
        <v>1875</v>
      </c>
      <c r="K173" s="66">
        <f t="shared" si="15"/>
        <v>22.5</v>
      </c>
    </row>
    <row r="174" spans="1:11">
      <c r="A174" t="s">
        <v>2627</v>
      </c>
      <c r="B174">
        <v>180</v>
      </c>
      <c r="C174" s="1">
        <v>0</v>
      </c>
      <c r="D174">
        <v>6</v>
      </c>
      <c r="E174">
        <v>6</v>
      </c>
      <c r="F174">
        <v>290</v>
      </c>
      <c r="H174" s="66">
        <f t="shared" si="12"/>
        <v>0</v>
      </c>
      <c r="I174" s="66">
        <f t="shared" si="13"/>
        <v>16.666666666666668</v>
      </c>
      <c r="J174" s="66">
        <f t="shared" si="14"/>
        <v>805.55555555555554</v>
      </c>
      <c r="K174" s="66">
        <f t="shared" si="15"/>
        <v>30</v>
      </c>
    </row>
    <row r="175" spans="1:11">
      <c r="A175" t="s">
        <v>2515</v>
      </c>
      <c r="B175">
        <v>900</v>
      </c>
      <c r="C175" s="1">
        <v>4</v>
      </c>
      <c r="D175">
        <v>18</v>
      </c>
      <c r="E175">
        <v>17</v>
      </c>
      <c r="F175">
        <v>740</v>
      </c>
      <c r="H175" s="66">
        <f t="shared" si="12"/>
        <v>2.2222222222222223</v>
      </c>
      <c r="I175" s="66">
        <f t="shared" si="13"/>
        <v>10</v>
      </c>
      <c r="J175" s="66">
        <f t="shared" si="14"/>
        <v>411.11111111111109</v>
      </c>
      <c r="K175" s="66">
        <f t="shared" si="15"/>
        <v>17</v>
      </c>
    </row>
    <row r="176" spans="1:11">
      <c r="A176" t="s">
        <v>2510</v>
      </c>
      <c r="B176">
        <v>130</v>
      </c>
      <c r="C176" s="1">
        <v>2</v>
      </c>
      <c r="D176">
        <v>0</v>
      </c>
      <c r="E176">
        <v>0</v>
      </c>
      <c r="F176">
        <v>15</v>
      </c>
      <c r="H176" s="66">
        <f t="shared" si="12"/>
        <v>7.6923076923076925</v>
      </c>
      <c r="I176" s="66">
        <f t="shared" si="13"/>
        <v>0</v>
      </c>
      <c r="J176" s="66">
        <f t="shared" si="14"/>
        <v>57.692307692307693</v>
      </c>
      <c r="K176" s="66">
        <f t="shared" si="15"/>
        <v>0</v>
      </c>
    </row>
    <row r="177" spans="1:11">
      <c r="A177" t="s">
        <v>2511</v>
      </c>
      <c r="B177">
        <v>150</v>
      </c>
      <c r="C177" s="1">
        <v>2</v>
      </c>
      <c r="D177">
        <v>0</v>
      </c>
      <c r="E177">
        <v>0</v>
      </c>
      <c r="F177">
        <v>80</v>
      </c>
      <c r="H177" s="66">
        <f t="shared" si="12"/>
        <v>6.666666666666667</v>
      </c>
      <c r="I177" s="66">
        <f t="shared" si="13"/>
        <v>0</v>
      </c>
      <c r="J177" s="66">
        <f t="shared" si="14"/>
        <v>266.66666666666669</v>
      </c>
      <c r="K177" s="66">
        <f t="shared" si="15"/>
        <v>0</v>
      </c>
    </row>
    <row r="178" spans="1:11">
      <c r="A178" t="s">
        <v>2512</v>
      </c>
      <c r="B178">
        <v>120</v>
      </c>
      <c r="C178" s="1">
        <v>1</v>
      </c>
      <c r="D178">
        <v>0</v>
      </c>
      <c r="E178">
        <v>0</v>
      </c>
      <c r="F178">
        <v>130</v>
      </c>
      <c r="H178" s="66">
        <f t="shared" si="12"/>
        <v>4.166666666666667</v>
      </c>
      <c r="I178" s="66">
        <f t="shared" si="13"/>
        <v>0</v>
      </c>
      <c r="J178" s="66">
        <f t="shared" si="14"/>
        <v>541.66666666666663</v>
      </c>
      <c r="K178" s="66">
        <f t="shared" si="15"/>
        <v>0</v>
      </c>
    </row>
    <row r="179" spans="1:11">
      <c r="A179" t="s">
        <v>2516</v>
      </c>
      <c r="B179">
        <v>450</v>
      </c>
      <c r="C179" s="1">
        <v>2</v>
      </c>
      <c r="D179">
        <v>9</v>
      </c>
      <c r="E179">
        <v>9</v>
      </c>
      <c r="F179">
        <v>370</v>
      </c>
      <c r="H179" s="66">
        <f t="shared" si="12"/>
        <v>2.2222222222222223</v>
      </c>
      <c r="I179" s="66">
        <f t="shared" si="13"/>
        <v>10</v>
      </c>
      <c r="J179" s="66">
        <f t="shared" si="14"/>
        <v>411.11111111111109</v>
      </c>
      <c r="K179" s="66">
        <f t="shared" si="15"/>
        <v>18</v>
      </c>
    </row>
    <row r="180" spans="1:11">
      <c r="A180" t="s">
        <v>2510</v>
      </c>
      <c r="B180">
        <v>70</v>
      </c>
      <c r="C180" s="1">
        <v>0</v>
      </c>
      <c r="D180">
        <v>0</v>
      </c>
      <c r="E180">
        <v>0</v>
      </c>
      <c r="F180">
        <v>5</v>
      </c>
      <c r="H180" s="66">
        <f t="shared" si="12"/>
        <v>0</v>
      </c>
      <c r="I180" s="66">
        <f t="shared" si="13"/>
        <v>0</v>
      </c>
      <c r="J180" s="66">
        <f t="shared" si="14"/>
        <v>35.714285714285715</v>
      </c>
      <c r="K180" s="66">
        <f t="shared" si="15"/>
        <v>0</v>
      </c>
    </row>
    <row r="181" spans="1:11">
      <c r="A181" t="s">
        <v>2511</v>
      </c>
      <c r="B181">
        <v>70</v>
      </c>
      <c r="C181" s="1">
        <v>1</v>
      </c>
      <c r="D181">
        <v>0</v>
      </c>
      <c r="E181">
        <v>0</v>
      </c>
      <c r="F181">
        <v>40</v>
      </c>
      <c r="H181" s="66">
        <f t="shared" si="12"/>
        <v>7.1428571428571423</v>
      </c>
      <c r="I181" s="66">
        <f t="shared" si="13"/>
        <v>0</v>
      </c>
      <c r="J181" s="66">
        <f t="shared" si="14"/>
        <v>285.71428571428572</v>
      </c>
      <c r="K181" s="66">
        <f t="shared" si="15"/>
        <v>0</v>
      </c>
    </row>
    <row r="182" spans="1:11">
      <c r="A182" t="s">
        <v>2512</v>
      </c>
      <c r="B182">
        <v>60</v>
      </c>
      <c r="C182" s="1">
        <v>0</v>
      </c>
      <c r="D182">
        <v>0</v>
      </c>
      <c r="E182">
        <v>0</v>
      </c>
      <c r="F182">
        <v>65</v>
      </c>
      <c r="H182" s="66">
        <f t="shared" si="12"/>
        <v>0</v>
      </c>
      <c r="I182" s="66">
        <f t="shared" si="13"/>
        <v>0</v>
      </c>
      <c r="J182" s="66">
        <f t="shared" si="14"/>
        <v>541.66666666666663</v>
      </c>
      <c r="K182" s="66">
        <f t="shared" si="15"/>
        <v>0</v>
      </c>
    </row>
    <row r="183" spans="1:11" ht="15" thickBot="1">
      <c r="A183" t="s">
        <v>2517</v>
      </c>
      <c r="B183">
        <v>830</v>
      </c>
      <c r="C183" s="1">
        <v>5</v>
      </c>
      <c r="D183">
        <v>15</v>
      </c>
      <c r="E183">
        <v>15</v>
      </c>
      <c r="F183">
        <v>790</v>
      </c>
      <c r="H183" s="66">
        <f t="shared" si="12"/>
        <v>3.0120481927710845</v>
      </c>
      <c r="I183" s="66">
        <f t="shared" si="13"/>
        <v>9.0361445783132535</v>
      </c>
      <c r="J183" s="66">
        <f t="shared" si="14"/>
        <v>475.90361445783128</v>
      </c>
      <c r="K183" s="66">
        <f t="shared" si="15"/>
        <v>16.265060240963855</v>
      </c>
    </row>
    <row r="184" spans="1:11" ht="15" thickBot="1">
      <c r="A184" s="8" t="s">
        <v>2518</v>
      </c>
      <c r="H184" s="66"/>
      <c r="I184" s="66"/>
      <c r="J184" s="66"/>
      <c r="K184" s="66"/>
    </row>
    <row r="185" spans="1:11">
      <c r="A185" t="s">
        <v>2519</v>
      </c>
      <c r="B185">
        <v>880</v>
      </c>
      <c r="C185">
        <v>6</v>
      </c>
      <c r="D185">
        <v>28</v>
      </c>
      <c r="E185">
        <v>15</v>
      </c>
      <c r="F185">
        <v>1870</v>
      </c>
      <c r="H185" s="66">
        <f t="shared" si="12"/>
        <v>3.4090909090909087</v>
      </c>
      <c r="I185" s="66">
        <f t="shared" si="13"/>
        <v>15.909090909090908</v>
      </c>
      <c r="J185" s="66">
        <f t="shared" si="14"/>
        <v>1062.5</v>
      </c>
      <c r="K185" s="66">
        <f t="shared" si="15"/>
        <v>15.340909090909092</v>
      </c>
    </row>
    <row r="186" spans="1:11">
      <c r="A186" t="s">
        <v>2626</v>
      </c>
      <c r="B186">
        <v>80</v>
      </c>
      <c r="C186">
        <v>0</v>
      </c>
      <c r="D186">
        <v>6</v>
      </c>
      <c r="E186">
        <v>2</v>
      </c>
      <c r="F186">
        <v>300</v>
      </c>
      <c r="H186" s="66">
        <f t="shared" si="12"/>
        <v>0</v>
      </c>
      <c r="I186" s="66">
        <f t="shared" si="13"/>
        <v>37.5</v>
      </c>
      <c r="J186" s="66">
        <f t="shared" si="14"/>
        <v>1875</v>
      </c>
      <c r="K186" s="66">
        <f t="shared" si="15"/>
        <v>22.5</v>
      </c>
    </row>
    <row r="187" spans="1:11">
      <c r="A187" t="s">
        <v>2627</v>
      </c>
      <c r="B187">
        <v>180</v>
      </c>
      <c r="C187">
        <v>0</v>
      </c>
      <c r="D187">
        <v>6</v>
      </c>
      <c r="E187">
        <v>6</v>
      </c>
      <c r="F187">
        <v>290</v>
      </c>
      <c r="H187" s="66">
        <f t="shared" si="12"/>
        <v>0</v>
      </c>
      <c r="I187" s="66">
        <f t="shared" si="13"/>
        <v>16.666666666666668</v>
      </c>
      <c r="J187" s="66">
        <f t="shared" si="14"/>
        <v>805.55555555555554</v>
      </c>
      <c r="K187" s="66">
        <f t="shared" si="15"/>
        <v>30</v>
      </c>
    </row>
    <row r="188" spans="1:11">
      <c r="A188" t="s">
        <v>2520</v>
      </c>
      <c r="B188">
        <v>1010</v>
      </c>
      <c r="C188">
        <v>6</v>
      </c>
      <c r="D188">
        <v>29</v>
      </c>
      <c r="E188">
        <v>14</v>
      </c>
      <c r="F188">
        <v>1920</v>
      </c>
      <c r="H188" s="66">
        <f t="shared" si="12"/>
        <v>2.9702970297029703</v>
      </c>
      <c r="I188" s="66">
        <f t="shared" si="13"/>
        <v>14.356435643564357</v>
      </c>
      <c r="J188" s="66">
        <f t="shared" si="14"/>
        <v>950.49504950495043</v>
      </c>
      <c r="K188" s="66">
        <f t="shared" si="15"/>
        <v>12.475247524752476</v>
      </c>
    </row>
    <row r="189" spans="1:11">
      <c r="A189" t="s">
        <v>2626</v>
      </c>
      <c r="B189">
        <v>80</v>
      </c>
      <c r="C189">
        <v>0</v>
      </c>
      <c r="D189">
        <v>6</v>
      </c>
      <c r="E189">
        <v>2</v>
      </c>
      <c r="F189">
        <v>300</v>
      </c>
      <c r="H189" s="66">
        <f t="shared" si="12"/>
        <v>0</v>
      </c>
      <c r="I189" s="66">
        <f t="shared" si="13"/>
        <v>37.5</v>
      </c>
      <c r="J189" s="66">
        <f t="shared" si="14"/>
        <v>1875</v>
      </c>
      <c r="K189" s="66">
        <f t="shared" si="15"/>
        <v>22.5</v>
      </c>
    </row>
    <row r="190" spans="1:11">
      <c r="A190" t="s">
        <v>2627</v>
      </c>
      <c r="B190">
        <v>180</v>
      </c>
      <c r="C190">
        <v>0</v>
      </c>
      <c r="D190">
        <v>6</v>
      </c>
      <c r="E190">
        <v>6</v>
      </c>
      <c r="F190">
        <v>290</v>
      </c>
      <c r="H190" s="66">
        <f t="shared" si="12"/>
        <v>0</v>
      </c>
      <c r="I190" s="66">
        <f t="shared" si="13"/>
        <v>16.666666666666668</v>
      </c>
      <c r="J190" s="66">
        <f t="shared" si="14"/>
        <v>805.55555555555554</v>
      </c>
      <c r="K190" s="66">
        <f t="shared" si="15"/>
        <v>30</v>
      </c>
    </row>
    <row r="191" spans="1:11">
      <c r="A191" t="s">
        <v>2521</v>
      </c>
      <c r="B191">
        <v>1020</v>
      </c>
      <c r="C191">
        <v>10</v>
      </c>
      <c r="D191">
        <v>29</v>
      </c>
      <c r="E191">
        <v>12</v>
      </c>
      <c r="F191">
        <v>1890</v>
      </c>
      <c r="H191" s="66">
        <f t="shared" si="12"/>
        <v>4.9019607843137258</v>
      </c>
      <c r="I191" s="66">
        <f t="shared" si="13"/>
        <v>14.215686274509803</v>
      </c>
      <c r="J191" s="66">
        <f t="shared" si="14"/>
        <v>926.47058823529414</v>
      </c>
      <c r="K191" s="66">
        <f t="shared" si="15"/>
        <v>10.588235294117647</v>
      </c>
    </row>
    <row r="192" spans="1:11">
      <c r="A192" t="s">
        <v>2626</v>
      </c>
      <c r="B192">
        <v>80</v>
      </c>
      <c r="C192">
        <v>0</v>
      </c>
      <c r="D192">
        <v>6</v>
      </c>
      <c r="E192">
        <v>2</v>
      </c>
      <c r="F192">
        <v>300</v>
      </c>
      <c r="H192" s="66">
        <f t="shared" si="12"/>
        <v>0</v>
      </c>
      <c r="I192" s="66">
        <f t="shared" si="13"/>
        <v>37.5</v>
      </c>
      <c r="J192" s="66">
        <f t="shared" si="14"/>
        <v>1875</v>
      </c>
      <c r="K192" s="66">
        <f t="shared" si="15"/>
        <v>22.5</v>
      </c>
    </row>
    <row r="193" spans="1:11">
      <c r="A193" t="s">
        <v>2627</v>
      </c>
      <c r="B193">
        <v>180</v>
      </c>
      <c r="C193">
        <v>0</v>
      </c>
      <c r="D193">
        <v>6</v>
      </c>
      <c r="E193">
        <v>6</v>
      </c>
      <c r="F193">
        <v>290</v>
      </c>
      <c r="H193" s="66">
        <f t="shared" si="12"/>
        <v>0</v>
      </c>
      <c r="I193" s="66">
        <f t="shared" si="13"/>
        <v>16.666666666666668</v>
      </c>
      <c r="J193" s="66">
        <f t="shared" si="14"/>
        <v>805.55555555555554</v>
      </c>
      <c r="K193" s="66">
        <f t="shared" si="15"/>
        <v>30</v>
      </c>
    </row>
    <row r="194" spans="1:11">
      <c r="A194" t="s">
        <v>2522</v>
      </c>
      <c r="B194">
        <v>910</v>
      </c>
      <c r="C194">
        <v>8</v>
      </c>
      <c r="D194">
        <v>29</v>
      </c>
      <c r="E194">
        <v>15</v>
      </c>
      <c r="F194">
        <v>1810</v>
      </c>
      <c r="H194" s="66">
        <f t="shared" si="12"/>
        <v>4.395604395604396</v>
      </c>
      <c r="I194" s="66">
        <f t="shared" si="13"/>
        <v>15.934065934065933</v>
      </c>
      <c r="J194" s="66">
        <f t="shared" si="14"/>
        <v>994.50549450549454</v>
      </c>
      <c r="K194" s="66">
        <f t="shared" si="15"/>
        <v>14.835164835164836</v>
      </c>
    </row>
    <row r="195" spans="1:11">
      <c r="A195" t="s">
        <v>2626</v>
      </c>
      <c r="B195">
        <v>80</v>
      </c>
      <c r="C195">
        <v>0</v>
      </c>
      <c r="D195">
        <v>6</v>
      </c>
      <c r="E195">
        <v>2</v>
      </c>
      <c r="F195">
        <v>300</v>
      </c>
      <c r="H195" s="66">
        <f t="shared" si="12"/>
        <v>0</v>
      </c>
      <c r="I195" s="66">
        <f t="shared" si="13"/>
        <v>37.5</v>
      </c>
      <c r="J195" s="66">
        <f t="shared" si="14"/>
        <v>1875</v>
      </c>
      <c r="K195" s="66">
        <f t="shared" si="15"/>
        <v>22.5</v>
      </c>
    </row>
    <row r="196" spans="1:11">
      <c r="A196" t="s">
        <v>2627</v>
      </c>
      <c r="B196">
        <v>180</v>
      </c>
      <c r="C196">
        <v>0</v>
      </c>
      <c r="D196">
        <v>6</v>
      </c>
      <c r="E196">
        <v>6</v>
      </c>
      <c r="F196">
        <v>290</v>
      </c>
      <c r="H196" s="66">
        <f t="shared" si="12"/>
        <v>0</v>
      </c>
      <c r="I196" s="66">
        <f t="shared" si="13"/>
        <v>16.666666666666668</v>
      </c>
      <c r="J196" s="66">
        <f t="shared" si="14"/>
        <v>805.55555555555554</v>
      </c>
      <c r="K196" s="66">
        <f t="shared" si="15"/>
        <v>30</v>
      </c>
    </row>
    <row r="197" spans="1:11">
      <c r="A197" t="s">
        <v>2523</v>
      </c>
      <c r="B197">
        <v>1130</v>
      </c>
      <c r="C197">
        <v>8</v>
      </c>
      <c r="D197">
        <v>32</v>
      </c>
      <c r="E197">
        <v>20</v>
      </c>
      <c r="F197">
        <v>2000</v>
      </c>
      <c r="H197" s="66">
        <f t="shared" si="12"/>
        <v>3.5398230088495577</v>
      </c>
      <c r="I197" s="66">
        <f t="shared" si="13"/>
        <v>14.159292035398231</v>
      </c>
      <c r="J197" s="66">
        <f t="shared" si="14"/>
        <v>884.95575221238937</v>
      </c>
      <c r="K197" s="66">
        <f t="shared" si="15"/>
        <v>15.929203539823009</v>
      </c>
    </row>
    <row r="198" spans="1:11">
      <c r="A198" t="s">
        <v>2626</v>
      </c>
      <c r="B198">
        <v>80</v>
      </c>
      <c r="C198">
        <v>0</v>
      </c>
      <c r="D198">
        <v>6</v>
      </c>
      <c r="E198">
        <v>2</v>
      </c>
      <c r="F198">
        <v>300</v>
      </c>
      <c r="H198" s="66">
        <f t="shared" si="12"/>
        <v>0</v>
      </c>
      <c r="I198" s="66">
        <f t="shared" si="13"/>
        <v>37.5</v>
      </c>
      <c r="J198" s="66">
        <f t="shared" si="14"/>
        <v>1875</v>
      </c>
      <c r="K198" s="66">
        <f t="shared" si="15"/>
        <v>22.5</v>
      </c>
    </row>
    <row r="199" spans="1:11">
      <c r="A199" t="s">
        <v>2627</v>
      </c>
      <c r="B199">
        <v>180</v>
      </c>
      <c r="C199">
        <v>0</v>
      </c>
      <c r="D199">
        <v>6</v>
      </c>
      <c r="E199">
        <v>6</v>
      </c>
      <c r="F199">
        <v>290</v>
      </c>
      <c r="H199" s="66">
        <f t="shared" si="12"/>
        <v>0</v>
      </c>
      <c r="I199" s="66">
        <f t="shared" si="13"/>
        <v>16.666666666666668</v>
      </c>
      <c r="J199" s="66">
        <f t="shared" si="14"/>
        <v>805.55555555555554</v>
      </c>
      <c r="K199" s="66">
        <f t="shared" si="15"/>
        <v>30</v>
      </c>
    </row>
    <row r="200" spans="1:11">
      <c r="A200" t="s">
        <v>2524</v>
      </c>
      <c r="B200">
        <v>970</v>
      </c>
      <c r="C200">
        <v>9</v>
      </c>
      <c r="D200">
        <v>29</v>
      </c>
      <c r="E200">
        <v>12</v>
      </c>
      <c r="F200">
        <v>1820</v>
      </c>
      <c r="H200" s="66">
        <f t="shared" si="12"/>
        <v>4.6391752577319592</v>
      </c>
      <c r="I200" s="66">
        <f t="shared" si="13"/>
        <v>14.948453608247423</v>
      </c>
      <c r="J200" s="66">
        <f t="shared" si="14"/>
        <v>938.14432989690727</v>
      </c>
      <c r="K200" s="66">
        <f t="shared" si="15"/>
        <v>11.134020618556702</v>
      </c>
    </row>
    <row r="201" spans="1:11">
      <c r="A201" t="s">
        <v>2626</v>
      </c>
      <c r="B201">
        <v>80</v>
      </c>
      <c r="C201">
        <v>0</v>
      </c>
      <c r="D201">
        <v>6</v>
      </c>
      <c r="E201">
        <v>2</v>
      </c>
      <c r="F201">
        <v>300</v>
      </c>
      <c r="H201" s="66">
        <f t="shared" si="12"/>
        <v>0</v>
      </c>
      <c r="I201" s="66">
        <f t="shared" si="13"/>
        <v>37.5</v>
      </c>
      <c r="J201" s="66">
        <f t="shared" si="14"/>
        <v>1875</v>
      </c>
      <c r="K201" s="66">
        <f t="shared" si="15"/>
        <v>22.5</v>
      </c>
    </row>
    <row r="202" spans="1:11">
      <c r="A202" t="s">
        <v>2627</v>
      </c>
      <c r="B202">
        <v>180</v>
      </c>
      <c r="C202">
        <v>0</v>
      </c>
      <c r="D202">
        <v>6</v>
      </c>
      <c r="E202">
        <v>6</v>
      </c>
      <c r="F202">
        <v>290</v>
      </c>
      <c r="H202" s="66">
        <f t="shared" si="12"/>
        <v>0</v>
      </c>
      <c r="I202" s="66">
        <f t="shared" si="13"/>
        <v>16.666666666666668</v>
      </c>
      <c r="J202" s="66">
        <f t="shared" si="14"/>
        <v>805.55555555555554</v>
      </c>
      <c r="K202" s="66">
        <f t="shared" si="15"/>
        <v>30</v>
      </c>
    </row>
    <row r="203" spans="1:11">
      <c r="A203" t="s">
        <v>2525</v>
      </c>
      <c r="B203">
        <v>1020</v>
      </c>
      <c r="C203">
        <v>9</v>
      </c>
      <c r="D203">
        <v>31</v>
      </c>
      <c r="E203">
        <v>16</v>
      </c>
      <c r="F203">
        <v>1720</v>
      </c>
      <c r="H203" s="66">
        <f t="shared" si="12"/>
        <v>4.4117647058823533</v>
      </c>
      <c r="I203" s="66">
        <f t="shared" si="13"/>
        <v>15.196078431372548</v>
      </c>
      <c r="J203" s="66">
        <f t="shared" si="14"/>
        <v>843.13725490196077</v>
      </c>
      <c r="K203" s="66">
        <f t="shared" si="15"/>
        <v>14.117647058823529</v>
      </c>
    </row>
    <row r="204" spans="1:11">
      <c r="A204" t="s">
        <v>2626</v>
      </c>
      <c r="B204">
        <v>80</v>
      </c>
      <c r="C204">
        <v>0</v>
      </c>
      <c r="D204">
        <v>6</v>
      </c>
      <c r="E204">
        <v>2</v>
      </c>
      <c r="F204">
        <v>300</v>
      </c>
      <c r="H204" s="66">
        <f t="shared" si="12"/>
        <v>0</v>
      </c>
      <c r="I204" s="66">
        <f t="shared" si="13"/>
        <v>37.5</v>
      </c>
      <c r="J204" s="66">
        <f t="shared" si="14"/>
        <v>1875</v>
      </c>
      <c r="K204" s="66">
        <f t="shared" si="15"/>
        <v>22.5</v>
      </c>
    </row>
    <row r="205" spans="1:11">
      <c r="A205" t="s">
        <v>2627</v>
      </c>
      <c r="B205">
        <v>180</v>
      </c>
      <c r="C205">
        <v>0</v>
      </c>
      <c r="D205">
        <v>6</v>
      </c>
      <c r="E205">
        <v>6</v>
      </c>
      <c r="F205">
        <v>290</v>
      </c>
      <c r="H205" s="66">
        <f t="shared" si="12"/>
        <v>0</v>
      </c>
      <c r="I205" s="66">
        <f t="shared" si="13"/>
        <v>16.666666666666668</v>
      </c>
      <c r="J205" s="66">
        <f t="shared" si="14"/>
        <v>805.55555555555554</v>
      </c>
      <c r="K205" s="66">
        <f t="shared" si="15"/>
        <v>30</v>
      </c>
    </row>
    <row r="206" spans="1:11">
      <c r="A206" t="s">
        <v>2526</v>
      </c>
      <c r="B206">
        <v>890</v>
      </c>
      <c r="C206">
        <v>7</v>
      </c>
      <c r="D206">
        <v>28</v>
      </c>
      <c r="E206">
        <v>12</v>
      </c>
      <c r="F206">
        <v>1850</v>
      </c>
      <c r="H206" s="66">
        <f t="shared" si="12"/>
        <v>3.9325842696629216</v>
      </c>
      <c r="I206" s="66">
        <f t="shared" si="13"/>
        <v>15.730337078651687</v>
      </c>
      <c r="J206" s="66">
        <f t="shared" si="14"/>
        <v>1039.3258426966293</v>
      </c>
      <c r="K206" s="66">
        <f t="shared" si="15"/>
        <v>12.134831460674157</v>
      </c>
    </row>
    <row r="207" spans="1:11">
      <c r="A207" t="s">
        <v>2626</v>
      </c>
      <c r="B207">
        <v>80</v>
      </c>
      <c r="C207">
        <v>0</v>
      </c>
      <c r="D207">
        <v>6</v>
      </c>
      <c r="E207">
        <v>2</v>
      </c>
      <c r="F207">
        <v>300</v>
      </c>
      <c r="H207" s="66">
        <f t="shared" si="12"/>
        <v>0</v>
      </c>
      <c r="I207" s="66">
        <f t="shared" si="13"/>
        <v>37.5</v>
      </c>
      <c r="J207" s="66">
        <f t="shared" si="14"/>
        <v>1875</v>
      </c>
      <c r="K207" s="66">
        <f t="shared" si="15"/>
        <v>22.5</v>
      </c>
    </row>
    <row r="208" spans="1:11">
      <c r="A208" t="s">
        <v>2627</v>
      </c>
      <c r="B208">
        <v>180</v>
      </c>
      <c r="C208">
        <v>0</v>
      </c>
      <c r="D208">
        <v>6</v>
      </c>
      <c r="E208">
        <v>6</v>
      </c>
      <c r="F208">
        <v>290</v>
      </c>
      <c r="H208" s="66">
        <f t="shared" si="12"/>
        <v>0</v>
      </c>
      <c r="I208" s="66">
        <f t="shared" si="13"/>
        <v>16.666666666666668</v>
      </c>
      <c r="J208" s="66">
        <f t="shared" si="14"/>
        <v>805.55555555555554</v>
      </c>
      <c r="K208" s="66">
        <f t="shared" si="15"/>
        <v>30</v>
      </c>
    </row>
    <row r="209" spans="1:11">
      <c r="A209" t="s">
        <v>2527</v>
      </c>
      <c r="B209">
        <v>900</v>
      </c>
      <c r="C209">
        <v>7</v>
      </c>
      <c r="D209">
        <v>29</v>
      </c>
      <c r="E209">
        <v>12</v>
      </c>
      <c r="F209">
        <v>1820</v>
      </c>
      <c r="H209" s="66">
        <f t="shared" si="12"/>
        <v>3.8888888888888888</v>
      </c>
      <c r="I209" s="66">
        <f t="shared" si="13"/>
        <v>16.111111111111111</v>
      </c>
      <c r="J209" s="66">
        <f t="shared" si="14"/>
        <v>1011.1111111111111</v>
      </c>
      <c r="K209" s="66">
        <f t="shared" si="15"/>
        <v>12</v>
      </c>
    </row>
    <row r="210" spans="1:11">
      <c r="A210" t="s">
        <v>2626</v>
      </c>
      <c r="B210">
        <v>80</v>
      </c>
      <c r="C210">
        <v>0</v>
      </c>
      <c r="D210">
        <v>6</v>
      </c>
      <c r="E210">
        <v>2</v>
      </c>
      <c r="F210">
        <v>300</v>
      </c>
      <c r="H210" s="66">
        <f t="shared" si="12"/>
        <v>0</v>
      </c>
      <c r="I210" s="66">
        <f t="shared" si="13"/>
        <v>37.5</v>
      </c>
      <c r="J210" s="66">
        <f t="shared" si="14"/>
        <v>1875</v>
      </c>
      <c r="K210" s="66">
        <f t="shared" si="15"/>
        <v>22.5</v>
      </c>
    </row>
    <row r="211" spans="1:11">
      <c r="A211" t="s">
        <v>2627</v>
      </c>
      <c r="B211">
        <v>180</v>
      </c>
      <c r="C211">
        <v>0</v>
      </c>
      <c r="D211">
        <v>6</v>
      </c>
      <c r="E211">
        <v>6</v>
      </c>
      <c r="F211">
        <v>290</v>
      </c>
      <c r="H211" s="66">
        <f t="shared" si="12"/>
        <v>0</v>
      </c>
      <c r="I211" s="66">
        <f t="shared" si="13"/>
        <v>16.666666666666668</v>
      </c>
      <c r="J211" s="66">
        <f t="shared" si="14"/>
        <v>805.55555555555554</v>
      </c>
      <c r="K211" s="66">
        <f t="shared" si="15"/>
        <v>30</v>
      </c>
    </row>
    <row r="212" spans="1:11">
      <c r="A212" t="s">
        <v>3291</v>
      </c>
      <c r="B212">
        <v>490</v>
      </c>
      <c r="C212">
        <v>4</v>
      </c>
      <c r="D212">
        <v>13</v>
      </c>
      <c r="E212">
        <v>8</v>
      </c>
      <c r="F212">
        <v>1610</v>
      </c>
      <c r="H212" s="66">
        <f t="shared" si="12"/>
        <v>4.0816326530612246</v>
      </c>
      <c r="I212" s="66">
        <f t="shared" si="13"/>
        <v>13.26530612244898</v>
      </c>
      <c r="J212" s="66">
        <f t="shared" si="14"/>
        <v>1642.8571428571429</v>
      </c>
      <c r="K212" s="66">
        <f t="shared" si="15"/>
        <v>14.69387755102041</v>
      </c>
    </row>
    <row r="213" spans="1:11">
      <c r="A213" t="s">
        <v>2561</v>
      </c>
      <c r="B213">
        <v>150</v>
      </c>
      <c r="C213" s="1">
        <v>0</v>
      </c>
      <c r="D213" s="1">
        <v>11</v>
      </c>
      <c r="E213" s="1">
        <v>4</v>
      </c>
      <c r="F213">
        <v>610</v>
      </c>
      <c r="H213" s="66">
        <f t="shared" si="12"/>
        <v>0</v>
      </c>
      <c r="I213" s="66">
        <f t="shared" si="13"/>
        <v>36.666666666666664</v>
      </c>
      <c r="J213" s="66">
        <f t="shared" si="14"/>
        <v>2033.3333333333333</v>
      </c>
      <c r="K213" s="66">
        <f t="shared" si="15"/>
        <v>24</v>
      </c>
    </row>
    <row r="214" spans="1:11">
      <c r="A214" t="s">
        <v>2560</v>
      </c>
      <c r="B214">
        <v>350</v>
      </c>
      <c r="C214" s="1">
        <v>0</v>
      </c>
      <c r="D214" s="1">
        <v>12</v>
      </c>
      <c r="E214" s="1">
        <v>12</v>
      </c>
      <c r="F214">
        <v>580</v>
      </c>
      <c r="H214" s="66">
        <f t="shared" si="12"/>
        <v>0</v>
      </c>
      <c r="I214" s="66">
        <f t="shared" si="13"/>
        <v>17.142857142857142</v>
      </c>
      <c r="J214" s="66">
        <f t="shared" si="14"/>
        <v>828.57142857142867</v>
      </c>
      <c r="K214" s="66">
        <f t="shared" si="15"/>
        <v>30.857142857142854</v>
      </c>
    </row>
    <row r="215" spans="1:11">
      <c r="A215" t="s">
        <v>2528</v>
      </c>
      <c r="B215">
        <v>300</v>
      </c>
      <c r="C215" s="1">
        <v>0</v>
      </c>
      <c r="D215" s="1">
        <v>14</v>
      </c>
      <c r="E215" s="1">
        <v>9</v>
      </c>
      <c r="F215">
        <v>670</v>
      </c>
      <c r="H215" s="66">
        <f t="shared" si="12"/>
        <v>0</v>
      </c>
      <c r="I215" s="66">
        <f t="shared" si="13"/>
        <v>23.333333333333336</v>
      </c>
      <c r="J215" s="66">
        <f t="shared" si="14"/>
        <v>1116.6666666666667</v>
      </c>
      <c r="K215" s="66">
        <f t="shared" si="15"/>
        <v>27</v>
      </c>
    </row>
    <row r="216" spans="1:11">
      <c r="A216" t="s">
        <v>2529</v>
      </c>
      <c r="B216">
        <v>750</v>
      </c>
      <c r="C216" s="1">
        <v>3</v>
      </c>
      <c r="D216" s="1">
        <v>36</v>
      </c>
      <c r="E216" s="1">
        <v>14</v>
      </c>
      <c r="F216">
        <v>1810</v>
      </c>
      <c r="H216" s="66">
        <f t="shared" si="12"/>
        <v>2</v>
      </c>
      <c r="I216" s="66">
        <f t="shared" si="13"/>
        <v>24</v>
      </c>
      <c r="J216" s="66">
        <f t="shared" si="14"/>
        <v>1206.6666666666667</v>
      </c>
      <c r="K216" s="66">
        <f t="shared" si="15"/>
        <v>16.8</v>
      </c>
    </row>
    <row r="217" spans="1:11">
      <c r="A217" t="s">
        <v>2490</v>
      </c>
      <c r="B217">
        <v>90</v>
      </c>
      <c r="C217" s="1">
        <v>0</v>
      </c>
      <c r="D217" s="1">
        <v>0</v>
      </c>
      <c r="E217" s="1">
        <v>2</v>
      </c>
      <c r="F217">
        <v>10</v>
      </c>
      <c r="H217" s="66">
        <f t="shared" si="12"/>
        <v>0</v>
      </c>
      <c r="I217" s="66">
        <f t="shared" si="13"/>
        <v>0</v>
      </c>
      <c r="J217" s="66">
        <f t="shared" si="14"/>
        <v>55.55555555555555</v>
      </c>
      <c r="K217" s="66">
        <f t="shared" si="15"/>
        <v>20</v>
      </c>
    </row>
    <row r="218" spans="1:11">
      <c r="A218" t="s">
        <v>2491</v>
      </c>
      <c r="B218">
        <v>100</v>
      </c>
      <c r="C218" s="1">
        <v>1</v>
      </c>
      <c r="D218" s="1">
        <v>0</v>
      </c>
      <c r="E218" s="1">
        <v>2</v>
      </c>
      <c r="F218">
        <v>45</v>
      </c>
      <c r="H218" s="66">
        <f t="shared" si="12"/>
        <v>5</v>
      </c>
      <c r="I218" s="66">
        <f t="shared" si="13"/>
        <v>0</v>
      </c>
      <c r="J218" s="66">
        <f t="shared" si="14"/>
        <v>225</v>
      </c>
      <c r="K218" s="66">
        <f t="shared" si="15"/>
        <v>18</v>
      </c>
    </row>
    <row r="219" spans="1:11">
      <c r="A219" t="s">
        <v>2492</v>
      </c>
      <c r="B219">
        <v>90</v>
      </c>
      <c r="C219" s="1">
        <v>0</v>
      </c>
      <c r="D219" s="1">
        <v>0</v>
      </c>
      <c r="E219" s="1">
        <v>2</v>
      </c>
      <c r="F219">
        <v>70</v>
      </c>
      <c r="H219" s="66">
        <f t="shared" si="12"/>
        <v>0</v>
      </c>
      <c r="I219" s="66">
        <f t="shared" si="13"/>
        <v>0</v>
      </c>
      <c r="J219" s="66">
        <f t="shared" si="14"/>
        <v>388.88888888888891</v>
      </c>
      <c r="K219" s="66">
        <f t="shared" si="15"/>
        <v>20</v>
      </c>
    </row>
    <row r="220" spans="1:11">
      <c r="A220" t="s">
        <v>2530</v>
      </c>
      <c r="B220">
        <v>560</v>
      </c>
      <c r="C220" s="1">
        <v>8</v>
      </c>
      <c r="D220" s="1">
        <v>25</v>
      </c>
      <c r="E220" s="1">
        <v>3.5</v>
      </c>
      <c r="F220">
        <v>1040</v>
      </c>
      <c r="H220" s="66">
        <f t="shared" si="12"/>
        <v>7.1428571428571423</v>
      </c>
      <c r="I220" s="66">
        <f t="shared" si="13"/>
        <v>22.321428571428573</v>
      </c>
      <c r="J220" s="66">
        <f t="shared" si="14"/>
        <v>928.57142857142856</v>
      </c>
      <c r="K220" s="66">
        <f t="shared" si="15"/>
        <v>5.625</v>
      </c>
    </row>
    <row r="221" spans="1:11">
      <c r="A221" t="s">
        <v>2531</v>
      </c>
      <c r="B221">
        <v>560</v>
      </c>
      <c r="C221" s="1">
        <v>3</v>
      </c>
      <c r="D221" s="1">
        <v>25</v>
      </c>
      <c r="E221" s="1">
        <v>11</v>
      </c>
      <c r="F221">
        <v>1280</v>
      </c>
      <c r="H221" s="66">
        <f t="shared" si="12"/>
        <v>2.6785714285714284</v>
      </c>
      <c r="I221" s="66">
        <f t="shared" si="13"/>
        <v>22.321428571428573</v>
      </c>
      <c r="J221" s="66">
        <f t="shared" si="14"/>
        <v>1142.8571428571429</v>
      </c>
      <c r="K221" s="66">
        <f t="shared" si="15"/>
        <v>17.678571428571431</v>
      </c>
    </row>
    <row r="222" spans="1:11">
      <c r="A222" t="s">
        <v>2626</v>
      </c>
      <c r="B222">
        <v>80</v>
      </c>
      <c r="C222" s="1">
        <v>0</v>
      </c>
      <c r="D222" s="1">
        <v>6</v>
      </c>
      <c r="E222" s="1">
        <v>2</v>
      </c>
      <c r="F222">
        <v>300</v>
      </c>
      <c r="H222" s="66">
        <f t="shared" si="12"/>
        <v>0</v>
      </c>
      <c r="I222" s="66">
        <f t="shared" si="13"/>
        <v>37.5</v>
      </c>
      <c r="J222" s="66">
        <f t="shared" si="14"/>
        <v>1875</v>
      </c>
      <c r="K222" s="66">
        <f t="shared" si="15"/>
        <v>22.5</v>
      </c>
    </row>
    <row r="223" spans="1:11">
      <c r="A223" t="s">
        <v>2627</v>
      </c>
      <c r="B223">
        <v>180</v>
      </c>
      <c r="C223">
        <v>0</v>
      </c>
      <c r="D223">
        <v>6</v>
      </c>
      <c r="E223">
        <v>6</v>
      </c>
      <c r="F223">
        <v>290</v>
      </c>
      <c r="H223" s="66">
        <f t="shared" si="12"/>
        <v>0</v>
      </c>
      <c r="I223" s="66">
        <f t="shared" si="13"/>
        <v>16.666666666666668</v>
      </c>
      <c r="J223" s="66">
        <f t="shared" si="14"/>
        <v>805.55555555555554</v>
      </c>
      <c r="K223" s="66">
        <f t="shared" si="15"/>
        <v>30</v>
      </c>
    </row>
    <row r="224" spans="1:11">
      <c r="A224" t="s">
        <v>2532</v>
      </c>
      <c r="B224">
        <v>400</v>
      </c>
      <c r="C224">
        <v>3</v>
      </c>
      <c r="D224">
        <v>25</v>
      </c>
      <c r="E224">
        <v>2.5</v>
      </c>
      <c r="F224">
        <v>1450</v>
      </c>
      <c r="H224" s="66">
        <f t="shared" ref="H224:H287" si="16">C224/B224*500</f>
        <v>3.75</v>
      </c>
      <c r="I224" s="66">
        <f t="shared" ref="I224:I287" si="17">D224/B224*500</f>
        <v>31.25</v>
      </c>
      <c r="J224" s="66">
        <f t="shared" ref="J224:J287" si="18">F224/B224*500</f>
        <v>1812.5</v>
      </c>
      <c r="K224" s="66">
        <f t="shared" ref="K224:K287" si="19">(E224*9)/B224*100</f>
        <v>5.625</v>
      </c>
    </row>
    <row r="225" spans="1:11">
      <c r="A225" t="s">
        <v>2533</v>
      </c>
      <c r="B225">
        <v>810</v>
      </c>
      <c r="C225">
        <v>4</v>
      </c>
      <c r="D225">
        <v>37</v>
      </c>
      <c r="E225">
        <v>15</v>
      </c>
      <c r="F225">
        <v>1880</v>
      </c>
      <c r="H225" s="66">
        <f t="shared" si="16"/>
        <v>2.4691358024691357</v>
      </c>
      <c r="I225" s="66">
        <f t="shared" si="17"/>
        <v>22.839506172839506</v>
      </c>
      <c r="J225" s="66">
        <f t="shared" si="18"/>
        <v>1160.4938271604938</v>
      </c>
      <c r="K225" s="66">
        <f t="shared" si="19"/>
        <v>16.666666666666664</v>
      </c>
    </row>
    <row r="226" spans="1:11">
      <c r="A226" t="s">
        <v>2534</v>
      </c>
      <c r="B226">
        <v>1130</v>
      </c>
      <c r="C226">
        <v>8</v>
      </c>
      <c r="D226">
        <v>40</v>
      </c>
      <c r="E226">
        <v>18</v>
      </c>
      <c r="F226">
        <v>2480</v>
      </c>
      <c r="H226" s="66">
        <f t="shared" si="16"/>
        <v>3.5398230088495577</v>
      </c>
      <c r="I226" s="66">
        <f t="shared" si="17"/>
        <v>17.699115044247787</v>
      </c>
      <c r="J226" s="66">
        <f t="shared" si="18"/>
        <v>1097.3451327433627</v>
      </c>
      <c r="K226" s="66">
        <f t="shared" si="19"/>
        <v>14.33628318584071</v>
      </c>
    </row>
    <row r="227" spans="1:11">
      <c r="A227" t="s">
        <v>2561</v>
      </c>
      <c r="B227">
        <v>150</v>
      </c>
      <c r="C227">
        <v>0</v>
      </c>
      <c r="D227">
        <v>11</v>
      </c>
      <c r="E227">
        <v>4</v>
      </c>
      <c r="F227">
        <v>610</v>
      </c>
      <c r="H227" s="66">
        <f t="shared" si="16"/>
        <v>0</v>
      </c>
      <c r="I227" s="66">
        <f t="shared" si="17"/>
        <v>36.666666666666664</v>
      </c>
      <c r="J227" s="66">
        <f t="shared" si="18"/>
        <v>2033.3333333333333</v>
      </c>
      <c r="K227" s="66">
        <f t="shared" si="19"/>
        <v>24</v>
      </c>
    </row>
    <row r="228" spans="1:11">
      <c r="A228" t="s">
        <v>2535</v>
      </c>
      <c r="B228">
        <v>100</v>
      </c>
      <c r="C228">
        <v>0</v>
      </c>
      <c r="D228">
        <v>9</v>
      </c>
      <c r="E228">
        <v>1.5</v>
      </c>
      <c r="F228">
        <v>510</v>
      </c>
      <c r="H228" s="66">
        <f t="shared" si="16"/>
        <v>0</v>
      </c>
      <c r="I228" s="66">
        <f t="shared" si="17"/>
        <v>45</v>
      </c>
      <c r="J228" s="66">
        <f t="shared" si="18"/>
        <v>2550</v>
      </c>
      <c r="K228" s="66">
        <f t="shared" si="19"/>
        <v>13.5</v>
      </c>
    </row>
    <row r="229" spans="1:11">
      <c r="A229" t="s">
        <v>2560</v>
      </c>
      <c r="B229">
        <v>350</v>
      </c>
      <c r="C229">
        <v>0</v>
      </c>
      <c r="D229">
        <v>12</v>
      </c>
      <c r="E229">
        <v>12</v>
      </c>
      <c r="F229">
        <v>580</v>
      </c>
      <c r="H229" s="66">
        <f t="shared" si="16"/>
        <v>0</v>
      </c>
      <c r="I229" s="66">
        <f t="shared" si="17"/>
        <v>17.142857142857142</v>
      </c>
      <c r="J229" s="66">
        <f t="shared" si="18"/>
        <v>828.57142857142867</v>
      </c>
      <c r="K229" s="66">
        <f t="shared" si="19"/>
        <v>30.857142857142854</v>
      </c>
    </row>
    <row r="230" spans="1:11">
      <c r="A230" t="s">
        <v>2536</v>
      </c>
      <c r="B230">
        <v>120</v>
      </c>
      <c r="C230">
        <v>0</v>
      </c>
      <c r="D230">
        <v>18</v>
      </c>
      <c r="E230">
        <v>2</v>
      </c>
      <c r="F230">
        <v>1500</v>
      </c>
      <c r="H230" s="66">
        <f t="shared" si="16"/>
        <v>0</v>
      </c>
      <c r="I230" s="66">
        <f t="shared" si="17"/>
        <v>75</v>
      </c>
      <c r="J230" s="66">
        <f t="shared" si="18"/>
        <v>6250</v>
      </c>
      <c r="K230" s="66">
        <f t="shared" si="19"/>
        <v>15</v>
      </c>
    </row>
    <row r="231" spans="1:11">
      <c r="A231" t="s">
        <v>2537</v>
      </c>
      <c r="B231">
        <v>300</v>
      </c>
      <c r="C231">
        <v>2</v>
      </c>
      <c r="D231">
        <v>14</v>
      </c>
      <c r="E231">
        <v>9</v>
      </c>
      <c r="F231">
        <v>1090</v>
      </c>
      <c r="H231" s="66">
        <f t="shared" si="16"/>
        <v>3.3333333333333335</v>
      </c>
      <c r="I231" s="66">
        <f t="shared" si="17"/>
        <v>23.333333333333336</v>
      </c>
      <c r="J231" s="66">
        <f t="shared" si="18"/>
        <v>1816.6666666666667</v>
      </c>
      <c r="K231" s="66">
        <f t="shared" si="19"/>
        <v>27</v>
      </c>
    </row>
    <row r="232" spans="1:11">
      <c r="A232" t="s">
        <v>2538</v>
      </c>
      <c r="B232">
        <v>160</v>
      </c>
      <c r="C232">
        <v>0</v>
      </c>
      <c r="D232">
        <v>28</v>
      </c>
      <c r="E232">
        <v>1</v>
      </c>
      <c r="F232">
        <v>2080</v>
      </c>
      <c r="H232" s="66">
        <f t="shared" si="16"/>
        <v>0</v>
      </c>
      <c r="I232" s="66">
        <f t="shared" si="17"/>
        <v>87.5</v>
      </c>
      <c r="J232" s="66">
        <f t="shared" si="18"/>
        <v>6500</v>
      </c>
      <c r="K232" s="66">
        <f t="shared" si="19"/>
        <v>5.625</v>
      </c>
    </row>
    <row r="233" spans="1:11">
      <c r="A233" t="s">
        <v>2428</v>
      </c>
      <c r="B233">
        <v>110</v>
      </c>
      <c r="C233">
        <v>0</v>
      </c>
      <c r="D233">
        <v>19</v>
      </c>
      <c r="E233">
        <v>0.5</v>
      </c>
      <c r="F233">
        <v>1390</v>
      </c>
      <c r="H233" s="66">
        <f t="shared" si="16"/>
        <v>0</v>
      </c>
      <c r="I233" s="66">
        <f t="shared" si="17"/>
        <v>86.36363636363636</v>
      </c>
      <c r="J233" s="66">
        <f t="shared" si="18"/>
        <v>6318.181818181818</v>
      </c>
      <c r="K233" s="66">
        <f t="shared" si="19"/>
        <v>4.0909090909090908</v>
      </c>
    </row>
    <row r="234" spans="1:11">
      <c r="A234" t="s">
        <v>2429</v>
      </c>
      <c r="B234">
        <v>380</v>
      </c>
      <c r="C234">
        <v>0</v>
      </c>
      <c r="D234">
        <v>20</v>
      </c>
      <c r="E234">
        <v>10</v>
      </c>
      <c r="F234">
        <v>1040</v>
      </c>
      <c r="H234" s="66">
        <f t="shared" si="16"/>
        <v>0</v>
      </c>
      <c r="I234" s="66">
        <f t="shared" si="17"/>
        <v>26.315789473684209</v>
      </c>
      <c r="J234" s="66">
        <f t="shared" si="18"/>
        <v>1368.421052631579</v>
      </c>
      <c r="K234" s="66">
        <f t="shared" si="19"/>
        <v>23.684210526315788</v>
      </c>
    </row>
    <row r="235" spans="1:11">
      <c r="A235" t="s">
        <v>2430</v>
      </c>
      <c r="B235">
        <v>360</v>
      </c>
      <c r="C235">
        <v>0</v>
      </c>
      <c r="D235">
        <v>16</v>
      </c>
      <c r="E235">
        <v>6</v>
      </c>
      <c r="F235">
        <v>760</v>
      </c>
      <c r="H235" s="66">
        <f t="shared" si="16"/>
        <v>0</v>
      </c>
      <c r="I235" s="66">
        <f t="shared" si="17"/>
        <v>22.222222222222221</v>
      </c>
      <c r="J235" s="66">
        <f t="shared" si="18"/>
        <v>1055.5555555555557</v>
      </c>
      <c r="K235" s="66">
        <f t="shared" si="19"/>
        <v>15</v>
      </c>
    </row>
    <row r="236" spans="1:11">
      <c r="A236" t="s">
        <v>2431</v>
      </c>
      <c r="B236">
        <v>350</v>
      </c>
      <c r="C236">
        <v>0</v>
      </c>
      <c r="D236">
        <v>15</v>
      </c>
      <c r="E236">
        <v>11</v>
      </c>
      <c r="F236">
        <v>1570</v>
      </c>
      <c r="H236" s="66">
        <f t="shared" si="16"/>
        <v>0</v>
      </c>
      <c r="I236" s="66">
        <f t="shared" si="17"/>
        <v>21.428571428571427</v>
      </c>
      <c r="J236" s="66">
        <f t="shared" si="18"/>
        <v>2242.8571428571427</v>
      </c>
      <c r="K236" s="66">
        <f t="shared" si="19"/>
        <v>28.285714285714285</v>
      </c>
    </row>
    <row r="237" spans="1:11">
      <c r="A237" t="s">
        <v>2432</v>
      </c>
      <c r="B237">
        <v>360</v>
      </c>
      <c r="C237">
        <v>0</v>
      </c>
      <c r="D237">
        <v>18</v>
      </c>
      <c r="E237">
        <v>14</v>
      </c>
      <c r="F237">
        <v>1160</v>
      </c>
      <c r="H237" s="66">
        <f t="shared" si="16"/>
        <v>0</v>
      </c>
      <c r="I237" s="66">
        <f t="shared" si="17"/>
        <v>25</v>
      </c>
      <c r="J237" s="66">
        <f t="shared" si="18"/>
        <v>1611.1111111111111</v>
      </c>
      <c r="K237" s="66">
        <f t="shared" si="19"/>
        <v>35</v>
      </c>
    </row>
    <row r="238" spans="1:11">
      <c r="A238" t="s">
        <v>2582</v>
      </c>
      <c r="B238">
        <v>280</v>
      </c>
      <c r="C238">
        <v>0</v>
      </c>
      <c r="D238">
        <v>45</v>
      </c>
      <c r="E238">
        <v>4</v>
      </c>
      <c r="F238">
        <v>460</v>
      </c>
      <c r="H238" s="66">
        <f t="shared" si="16"/>
        <v>0</v>
      </c>
      <c r="I238" s="66">
        <f t="shared" si="17"/>
        <v>80.357142857142861</v>
      </c>
      <c r="J238" s="66">
        <f t="shared" si="18"/>
        <v>821.42857142857144</v>
      </c>
      <c r="K238" s="66">
        <f t="shared" si="19"/>
        <v>12.857142857142856</v>
      </c>
    </row>
    <row r="239" spans="1:11">
      <c r="A239" t="s">
        <v>2433</v>
      </c>
      <c r="B239">
        <v>200</v>
      </c>
      <c r="C239">
        <v>0</v>
      </c>
      <c r="D239">
        <v>18</v>
      </c>
      <c r="E239">
        <v>3.5</v>
      </c>
      <c r="F239">
        <v>820</v>
      </c>
      <c r="H239" s="66">
        <f t="shared" si="16"/>
        <v>0</v>
      </c>
      <c r="I239" s="66">
        <f t="shared" si="17"/>
        <v>45</v>
      </c>
      <c r="J239" s="66">
        <f t="shared" si="18"/>
        <v>2050</v>
      </c>
      <c r="K239" s="66">
        <f t="shared" si="19"/>
        <v>15.75</v>
      </c>
    </row>
    <row r="240" spans="1:11">
      <c r="A240" t="s">
        <v>2528</v>
      </c>
      <c r="B240">
        <v>300</v>
      </c>
      <c r="C240">
        <v>0</v>
      </c>
      <c r="D240">
        <v>14</v>
      </c>
      <c r="E240">
        <v>9</v>
      </c>
      <c r="F240">
        <v>670</v>
      </c>
      <c r="H240" s="66">
        <f t="shared" si="16"/>
        <v>0</v>
      </c>
      <c r="I240" s="66">
        <f t="shared" si="17"/>
        <v>23.333333333333336</v>
      </c>
      <c r="J240" s="66">
        <f t="shared" si="18"/>
        <v>1116.6666666666667</v>
      </c>
      <c r="K240" s="66">
        <f t="shared" si="19"/>
        <v>27</v>
      </c>
    </row>
    <row r="241" spans="1:11">
      <c r="A241" t="s">
        <v>2434</v>
      </c>
      <c r="B241">
        <v>210</v>
      </c>
      <c r="C241">
        <v>0</v>
      </c>
      <c r="D241">
        <v>39</v>
      </c>
      <c r="E241">
        <v>2</v>
      </c>
      <c r="F241">
        <v>500</v>
      </c>
      <c r="H241" s="66">
        <f t="shared" si="16"/>
        <v>0</v>
      </c>
      <c r="I241" s="66">
        <f t="shared" si="17"/>
        <v>92.857142857142861</v>
      </c>
      <c r="J241" s="66">
        <f t="shared" si="18"/>
        <v>1190.4761904761904</v>
      </c>
      <c r="K241" s="66">
        <f t="shared" si="19"/>
        <v>8.5714285714285712</v>
      </c>
    </row>
    <row r="242" spans="1:11" ht="15" thickBot="1">
      <c r="A242" t="s">
        <v>2435</v>
      </c>
      <c r="B242">
        <v>460</v>
      </c>
      <c r="C242">
        <v>0</v>
      </c>
      <c r="D242">
        <v>19</v>
      </c>
      <c r="E242">
        <v>13</v>
      </c>
      <c r="F242">
        <v>1310</v>
      </c>
      <c r="H242" s="66">
        <f t="shared" si="16"/>
        <v>0</v>
      </c>
      <c r="I242" s="66">
        <f t="shared" si="17"/>
        <v>20.652173913043477</v>
      </c>
      <c r="J242" s="66">
        <f t="shared" si="18"/>
        <v>1423.913043478261</v>
      </c>
      <c r="K242" s="66">
        <f t="shared" si="19"/>
        <v>25.434782608695649</v>
      </c>
    </row>
    <row r="243" spans="1:11" ht="15" thickBot="1">
      <c r="A243" s="8" t="s">
        <v>2436</v>
      </c>
      <c r="H243" s="66"/>
      <c r="I243" s="66"/>
      <c r="J243" s="66"/>
      <c r="K243" s="66"/>
    </row>
    <row r="244" spans="1:11">
      <c r="A244" t="s">
        <v>2437</v>
      </c>
      <c r="B244">
        <v>800</v>
      </c>
      <c r="C244">
        <v>11</v>
      </c>
      <c r="D244">
        <v>19</v>
      </c>
      <c r="E244">
        <v>5</v>
      </c>
      <c r="F244">
        <v>2150</v>
      </c>
      <c r="H244" s="66">
        <f t="shared" si="16"/>
        <v>6.875</v>
      </c>
      <c r="I244" s="66">
        <f t="shared" si="17"/>
        <v>11.875</v>
      </c>
      <c r="J244" s="66">
        <f t="shared" si="18"/>
        <v>1343.75</v>
      </c>
      <c r="K244" s="66">
        <f t="shared" si="19"/>
        <v>5.625</v>
      </c>
    </row>
    <row r="245" spans="1:11">
      <c r="A245" t="s">
        <v>2438</v>
      </c>
      <c r="B245">
        <v>720</v>
      </c>
      <c r="C245">
        <v>8</v>
      </c>
      <c r="D245">
        <v>20</v>
      </c>
      <c r="E245">
        <v>10</v>
      </c>
      <c r="F245">
        <v>2070</v>
      </c>
      <c r="H245" s="66">
        <f t="shared" si="16"/>
        <v>5.5555555555555554</v>
      </c>
      <c r="I245" s="66">
        <f t="shared" si="17"/>
        <v>13.888888888888888</v>
      </c>
      <c r="J245" s="66">
        <f t="shared" si="18"/>
        <v>1437.5</v>
      </c>
      <c r="K245" s="66">
        <f t="shared" si="19"/>
        <v>12.5</v>
      </c>
    </row>
    <row r="246" spans="1:11">
      <c r="A246" t="s">
        <v>2439</v>
      </c>
      <c r="B246">
        <v>890</v>
      </c>
      <c r="C246">
        <v>6</v>
      </c>
      <c r="D246">
        <v>19</v>
      </c>
      <c r="E246">
        <v>10</v>
      </c>
      <c r="F246">
        <v>2260</v>
      </c>
      <c r="H246" s="66">
        <f t="shared" si="16"/>
        <v>3.3707865168539328</v>
      </c>
      <c r="I246" s="66">
        <f t="shared" si="17"/>
        <v>10.674157303370787</v>
      </c>
      <c r="J246" s="66">
        <f t="shared" si="18"/>
        <v>1269.6629213483145</v>
      </c>
      <c r="K246" s="66">
        <f t="shared" si="19"/>
        <v>10.112359550561797</v>
      </c>
    </row>
    <row r="247" spans="1:11">
      <c r="A247" t="s">
        <v>2440</v>
      </c>
      <c r="B247">
        <v>1100</v>
      </c>
      <c r="C247">
        <v>8</v>
      </c>
      <c r="D247">
        <v>26</v>
      </c>
      <c r="E247">
        <v>21</v>
      </c>
      <c r="F247">
        <v>2430</v>
      </c>
      <c r="H247" s="66">
        <f t="shared" si="16"/>
        <v>3.6363636363636362</v>
      </c>
      <c r="I247" s="66">
        <f t="shared" si="17"/>
        <v>11.818181818181818</v>
      </c>
      <c r="J247" s="66">
        <f t="shared" si="18"/>
        <v>1104.5454545454545</v>
      </c>
      <c r="K247" s="66">
        <f t="shared" si="19"/>
        <v>17.18181818181818</v>
      </c>
    </row>
    <row r="248" spans="1:11">
      <c r="A248" t="s">
        <v>2441</v>
      </c>
      <c r="B248">
        <v>760</v>
      </c>
      <c r="C248">
        <v>10</v>
      </c>
      <c r="D248">
        <v>20</v>
      </c>
      <c r="E248">
        <v>5</v>
      </c>
      <c r="F248">
        <v>2070</v>
      </c>
      <c r="H248" s="66">
        <f t="shared" si="16"/>
        <v>6.5789473684210522</v>
      </c>
      <c r="I248" s="66">
        <f t="shared" si="17"/>
        <v>13.157894736842104</v>
      </c>
      <c r="J248" s="66">
        <f t="shared" si="18"/>
        <v>1361.8421052631579</v>
      </c>
      <c r="K248" s="66">
        <f t="shared" si="19"/>
        <v>5.9210526315789469</v>
      </c>
    </row>
    <row r="249" spans="1:11">
      <c r="A249" t="s">
        <v>2442</v>
      </c>
      <c r="B249">
        <v>920</v>
      </c>
      <c r="C249">
        <v>10</v>
      </c>
      <c r="D249">
        <v>25</v>
      </c>
      <c r="E249">
        <v>11</v>
      </c>
      <c r="F249">
        <v>1810</v>
      </c>
      <c r="H249" s="66">
        <f t="shared" si="16"/>
        <v>5.4347826086956523</v>
      </c>
      <c r="I249" s="66">
        <f t="shared" si="17"/>
        <v>13.586956521739131</v>
      </c>
      <c r="J249" s="66">
        <f t="shared" si="18"/>
        <v>983.69565217391312</v>
      </c>
      <c r="K249" s="66">
        <f t="shared" si="19"/>
        <v>10.760869565217392</v>
      </c>
    </row>
    <row r="250" spans="1:11">
      <c r="A250" t="s">
        <v>2491</v>
      </c>
      <c r="B250">
        <v>170</v>
      </c>
      <c r="C250">
        <v>2</v>
      </c>
      <c r="D250" s="1">
        <v>0</v>
      </c>
      <c r="E250">
        <v>2</v>
      </c>
      <c r="F250">
        <v>80</v>
      </c>
      <c r="H250" s="66">
        <f t="shared" si="16"/>
        <v>5.8823529411764701</v>
      </c>
      <c r="I250" s="66">
        <f t="shared" si="17"/>
        <v>0</v>
      </c>
      <c r="J250" s="66">
        <f t="shared" si="18"/>
        <v>235.29411764705881</v>
      </c>
      <c r="K250" s="66">
        <f t="shared" si="19"/>
        <v>10.588235294117647</v>
      </c>
    </row>
    <row r="251" spans="1:11">
      <c r="A251" t="s">
        <v>2492</v>
      </c>
      <c r="B251">
        <v>140</v>
      </c>
      <c r="C251">
        <v>1</v>
      </c>
      <c r="D251">
        <v>0</v>
      </c>
      <c r="E251">
        <v>2</v>
      </c>
      <c r="F251">
        <v>135</v>
      </c>
      <c r="H251" s="66">
        <f t="shared" si="16"/>
        <v>3.5714285714285712</v>
      </c>
      <c r="I251" s="66">
        <f t="shared" si="17"/>
        <v>0</v>
      </c>
      <c r="J251" s="66">
        <f t="shared" si="18"/>
        <v>482.14285714285717</v>
      </c>
      <c r="K251" s="66">
        <f t="shared" si="19"/>
        <v>12.857142857142856</v>
      </c>
    </row>
    <row r="252" spans="1:11">
      <c r="A252" t="s">
        <v>2443</v>
      </c>
      <c r="B252">
        <v>770</v>
      </c>
      <c r="C252">
        <v>7</v>
      </c>
      <c r="D252">
        <v>22</v>
      </c>
      <c r="E252">
        <v>9</v>
      </c>
      <c r="F252">
        <v>2640</v>
      </c>
      <c r="H252" s="66">
        <f t="shared" si="16"/>
        <v>4.545454545454545</v>
      </c>
      <c r="I252" s="66">
        <f t="shared" si="17"/>
        <v>14.285714285714285</v>
      </c>
      <c r="J252" s="66">
        <f t="shared" si="18"/>
        <v>1714.2857142857142</v>
      </c>
      <c r="K252" s="66">
        <f t="shared" si="19"/>
        <v>10.519480519480519</v>
      </c>
    </row>
    <row r="253" spans="1:11" ht="15" thickBot="1">
      <c r="A253" t="s">
        <v>2444</v>
      </c>
      <c r="B253">
        <v>490</v>
      </c>
      <c r="C253">
        <v>4</v>
      </c>
      <c r="D253">
        <v>13</v>
      </c>
      <c r="E253">
        <v>8</v>
      </c>
      <c r="F253">
        <v>1610</v>
      </c>
      <c r="H253" s="66">
        <f t="shared" si="16"/>
        <v>4.0816326530612246</v>
      </c>
      <c r="I253" s="66">
        <f t="shared" si="17"/>
        <v>13.26530612244898</v>
      </c>
      <c r="J253" s="66">
        <f t="shared" si="18"/>
        <v>1642.8571428571429</v>
      </c>
      <c r="K253" s="66">
        <f t="shared" si="19"/>
        <v>14.69387755102041</v>
      </c>
    </row>
    <row r="254" spans="1:11" ht="15" thickBot="1">
      <c r="A254" s="8" t="s">
        <v>2445</v>
      </c>
      <c r="H254" s="66"/>
      <c r="I254" s="66"/>
      <c r="J254" s="66"/>
      <c r="K254" s="66"/>
    </row>
    <row r="255" spans="1:11">
      <c r="A255" t="s">
        <v>2446</v>
      </c>
      <c r="B255">
        <v>1050</v>
      </c>
      <c r="C255" s="1">
        <v>5</v>
      </c>
      <c r="D255" s="1">
        <v>42</v>
      </c>
      <c r="E255">
        <v>26</v>
      </c>
      <c r="F255">
        <v>1410</v>
      </c>
      <c r="H255" s="66">
        <f t="shared" si="16"/>
        <v>2.3809523809523814</v>
      </c>
      <c r="I255" s="66">
        <f t="shared" si="17"/>
        <v>20</v>
      </c>
      <c r="J255" s="66">
        <f t="shared" si="18"/>
        <v>671.42857142857133</v>
      </c>
      <c r="K255" s="66">
        <f t="shared" si="19"/>
        <v>22.285714285714285</v>
      </c>
    </row>
    <row r="256" spans="1:11">
      <c r="A256" t="s">
        <v>2447</v>
      </c>
      <c r="B256">
        <v>880</v>
      </c>
      <c r="C256" s="1">
        <v>5</v>
      </c>
      <c r="D256" s="1">
        <v>55</v>
      </c>
      <c r="E256">
        <v>20</v>
      </c>
      <c r="F256">
        <v>1810</v>
      </c>
      <c r="H256" s="66">
        <f t="shared" si="16"/>
        <v>2.8409090909090908</v>
      </c>
      <c r="I256" s="66">
        <f t="shared" si="17"/>
        <v>31.25</v>
      </c>
      <c r="J256" s="66">
        <f t="shared" si="18"/>
        <v>1028.4090909090908</v>
      </c>
      <c r="K256" s="66">
        <f t="shared" si="19"/>
        <v>20.454545454545457</v>
      </c>
    </row>
    <row r="257" spans="1:11" ht="15" thickBot="1">
      <c r="A257" t="s">
        <v>2448</v>
      </c>
      <c r="B257">
        <v>1130</v>
      </c>
      <c r="C257" s="1">
        <v>2</v>
      </c>
      <c r="D257" s="1">
        <v>54</v>
      </c>
      <c r="E257">
        <v>37</v>
      </c>
      <c r="F257">
        <v>1500</v>
      </c>
      <c r="H257" s="66">
        <f t="shared" si="16"/>
        <v>0.88495575221238942</v>
      </c>
      <c r="I257" s="66">
        <f t="shared" si="17"/>
        <v>23.893805309734514</v>
      </c>
      <c r="J257" s="66">
        <f t="shared" si="18"/>
        <v>663.71681415929208</v>
      </c>
      <c r="K257" s="66">
        <f t="shared" si="19"/>
        <v>29.469026548672566</v>
      </c>
    </row>
    <row r="258" spans="1:11" ht="15" thickBot="1">
      <c r="A258" s="8" t="s">
        <v>2449</v>
      </c>
      <c r="C258" s="1"/>
      <c r="D258" s="1"/>
      <c r="H258" s="66"/>
      <c r="I258" s="66"/>
      <c r="J258" s="66"/>
      <c r="K258" s="66"/>
    </row>
    <row r="259" spans="1:11">
      <c r="A259" t="s">
        <v>2450</v>
      </c>
      <c r="B259">
        <v>90</v>
      </c>
      <c r="C259" s="1">
        <v>3</v>
      </c>
      <c r="D259" s="1">
        <v>3</v>
      </c>
      <c r="E259">
        <v>0</v>
      </c>
      <c r="F259">
        <v>170</v>
      </c>
      <c r="H259" s="66">
        <f t="shared" si="16"/>
        <v>16.666666666666668</v>
      </c>
      <c r="I259" s="66">
        <f t="shared" si="17"/>
        <v>16.666666666666668</v>
      </c>
      <c r="J259" s="66">
        <f t="shared" si="18"/>
        <v>944.44444444444446</v>
      </c>
      <c r="K259" s="66">
        <f t="shared" si="19"/>
        <v>0</v>
      </c>
    </row>
    <row r="260" spans="1:11">
      <c r="A260" t="s">
        <v>2451</v>
      </c>
      <c r="B260">
        <v>260</v>
      </c>
      <c r="C260" s="1">
        <v>0</v>
      </c>
      <c r="D260" s="1">
        <v>0</v>
      </c>
      <c r="E260">
        <v>3.5</v>
      </c>
      <c r="F260">
        <v>240</v>
      </c>
      <c r="H260" s="66">
        <f t="shared" si="16"/>
        <v>0</v>
      </c>
      <c r="I260" s="66">
        <f t="shared" si="17"/>
        <v>0</v>
      </c>
      <c r="J260" s="66">
        <f t="shared" si="18"/>
        <v>461.53846153846155</v>
      </c>
      <c r="K260" s="66">
        <f t="shared" si="19"/>
        <v>12.115384615384615</v>
      </c>
    </row>
    <row r="261" spans="1:11">
      <c r="A261" t="s">
        <v>2452</v>
      </c>
      <c r="B261">
        <v>350</v>
      </c>
      <c r="C261" s="1">
        <v>0</v>
      </c>
      <c r="D261" s="1">
        <v>2</v>
      </c>
      <c r="E261">
        <v>7</v>
      </c>
      <c r="F261">
        <v>400</v>
      </c>
      <c r="H261" s="66">
        <f t="shared" si="16"/>
        <v>0</v>
      </c>
      <c r="I261" s="66">
        <f t="shared" si="17"/>
        <v>2.8571428571428572</v>
      </c>
      <c r="J261" s="66">
        <f t="shared" si="18"/>
        <v>571.42857142857144</v>
      </c>
      <c r="K261" s="66">
        <f t="shared" si="19"/>
        <v>18</v>
      </c>
    </row>
    <row r="262" spans="1:11">
      <c r="A262" t="s">
        <v>2453</v>
      </c>
      <c r="B262">
        <v>310</v>
      </c>
      <c r="C262" s="1">
        <v>0</v>
      </c>
      <c r="D262" s="1">
        <v>2</v>
      </c>
      <c r="E262">
        <v>6</v>
      </c>
      <c r="F262">
        <v>550</v>
      </c>
      <c r="H262" s="66">
        <f t="shared" si="16"/>
        <v>0</v>
      </c>
      <c r="I262" s="66">
        <f t="shared" si="17"/>
        <v>3.225806451612903</v>
      </c>
      <c r="J262" s="66">
        <f t="shared" si="18"/>
        <v>887.09677419354841</v>
      </c>
      <c r="K262" s="66">
        <f t="shared" si="19"/>
        <v>17.419354838709676</v>
      </c>
    </row>
    <row r="263" spans="1:11">
      <c r="A263" t="s">
        <v>2454</v>
      </c>
      <c r="B263">
        <v>270</v>
      </c>
      <c r="C263" s="1">
        <v>0</v>
      </c>
      <c r="D263" s="1">
        <v>1</v>
      </c>
      <c r="E263">
        <v>3.5</v>
      </c>
      <c r="F263">
        <v>200</v>
      </c>
      <c r="H263" s="66">
        <f t="shared" si="16"/>
        <v>0</v>
      </c>
      <c r="I263" s="66">
        <f t="shared" si="17"/>
        <v>1.8518518518518519</v>
      </c>
      <c r="J263" s="66">
        <f t="shared" si="18"/>
        <v>370.37037037037032</v>
      </c>
      <c r="K263" s="66">
        <f t="shared" si="19"/>
        <v>11.666666666666666</v>
      </c>
    </row>
    <row r="264" spans="1:11">
      <c r="A264" t="s">
        <v>2455</v>
      </c>
      <c r="B264">
        <v>15</v>
      </c>
      <c r="C264" s="1">
        <v>0</v>
      </c>
      <c r="D264" s="1">
        <v>0</v>
      </c>
      <c r="E264">
        <v>0</v>
      </c>
      <c r="F264">
        <v>105</v>
      </c>
      <c r="H264" s="66">
        <f t="shared" si="16"/>
        <v>0</v>
      </c>
      <c r="I264" s="66">
        <f t="shared" si="17"/>
        <v>0</v>
      </c>
      <c r="J264" s="66">
        <f t="shared" si="18"/>
        <v>3500</v>
      </c>
      <c r="K264" s="66">
        <f t="shared" si="19"/>
        <v>0</v>
      </c>
    </row>
    <row r="265" spans="1:11">
      <c r="A265" t="s">
        <v>2456</v>
      </c>
      <c r="B265">
        <v>290</v>
      </c>
      <c r="C265" s="1">
        <v>0</v>
      </c>
      <c r="D265" s="1">
        <v>0</v>
      </c>
      <c r="E265">
        <v>4.5</v>
      </c>
      <c r="F265">
        <v>540</v>
      </c>
      <c r="H265" s="66">
        <f t="shared" si="16"/>
        <v>0</v>
      </c>
      <c r="I265" s="66">
        <f t="shared" si="17"/>
        <v>0</v>
      </c>
      <c r="J265" s="66">
        <f t="shared" si="18"/>
        <v>931.0344827586207</v>
      </c>
      <c r="K265" s="66">
        <f t="shared" si="19"/>
        <v>13.96551724137931</v>
      </c>
    </row>
    <row r="266" spans="1:11">
      <c r="A266" t="s">
        <v>2457</v>
      </c>
      <c r="B266">
        <v>440</v>
      </c>
      <c r="C266" s="1">
        <v>3</v>
      </c>
      <c r="D266" s="1">
        <v>11</v>
      </c>
      <c r="E266">
        <v>8</v>
      </c>
      <c r="F266">
        <v>870</v>
      </c>
      <c r="H266" s="66">
        <f t="shared" si="16"/>
        <v>3.4090909090909087</v>
      </c>
      <c r="I266" s="66">
        <f t="shared" si="17"/>
        <v>12.5</v>
      </c>
      <c r="J266" s="66">
        <f t="shared" si="18"/>
        <v>988.63636363636363</v>
      </c>
      <c r="K266" s="66">
        <f t="shared" si="19"/>
        <v>16.363636363636363</v>
      </c>
    </row>
    <row r="267" spans="1:11">
      <c r="A267" t="s">
        <v>2647</v>
      </c>
      <c r="B267">
        <v>80</v>
      </c>
      <c r="C267" s="1">
        <v>2</v>
      </c>
      <c r="D267" s="1">
        <v>1</v>
      </c>
      <c r="E267">
        <v>0</v>
      </c>
      <c r="F267">
        <v>0</v>
      </c>
      <c r="H267" s="66">
        <f t="shared" si="16"/>
        <v>12.5</v>
      </c>
      <c r="I267" s="66">
        <f t="shared" si="17"/>
        <v>6.25</v>
      </c>
      <c r="J267" s="66">
        <f t="shared" si="18"/>
        <v>0</v>
      </c>
      <c r="K267" s="66">
        <f t="shared" si="19"/>
        <v>0</v>
      </c>
    </row>
    <row r="268" spans="1:11" ht="15" thickBot="1">
      <c r="A268" t="s">
        <v>2458</v>
      </c>
      <c r="B268">
        <v>430</v>
      </c>
      <c r="C268" s="1">
        <v>1</v>
      </c>
      <c r="D268" s="1">
        <v>13</v>
      </c>
      <c r="E268">
        <v>17</v>
      </c>
      <c r="F268">
        <v>1310</v>
      </c>
      <c r="H268" s="66">
        <f t="shared" si="16"/>
        <v>1.1627906976744187</v>
      </c>
      <c r="I268" s="66">
        <f t="shared" si="17"/>
        <v>15.116279069767442</v>
      </c>
      <c r="J268" s="66">
        <f t="shared" si="18"/>
        <v>1523.2558139534883</v>
      </c>
      <c r="K268" s="66">
        <f t="shared" si="19"/>
        <v>35.581395348837205</v>
      </c>
    </row>
    <row r="269" spans="1:11" ht="15" thickBot="1">
      <c r="A269" s="8" t="s">
        <v>2459</v>
      </c>
      <c r="C269" s="1"/>
      <c r="D269" s="1"/>
      <c r="H269" s="66"/>
      <c r="I269" s="66"/>
      <c r="J269" s="66"/>
      <c r="K269" s="66"/>
    </row>
    <row r="270" spans="1:11">
      <c r="A270" t="s">
        <v>2460</v>
      </c>
      <c r="B270">
        <v>170</v>
      </c>
      <c r="C270" s="1">
        <v>1</v>
      </c>
      <c r="D270" s="1">
        <v>12</v>
      </c>
      <c r="E270">
        <v>1.5</v>
      </c>
      <c r="F270">
        <v>1110</v>
      </c>
      <c r="H270" s="66">
        <f t="shared" si="16"/>
        <v>2.9411764705882351</v>
      </c>
      <c r="I270" s="66">
        <f t="shared" si="17"/>
        <v>35.294117647058826</v>
      </c>
      <c r="J270" s="66">
        <f t="shared" si="18"/>
        <v>3264.705882352941</v>
      </c>
      <c r="K270" s="66">
        <f t="shared" si="19"/>
        <v>7.9411764705882346</v>
      </c>
    </row>
    <row r="271" spans="1:11">
      <c r="A271" t="s">
        <v>2461</v>
      </c>
      <c r="B271">
        <v>460</v>
      </c>
      <c r="C271" s="1">
        <v>1</v>
      </c>
      <c r="D271" s="1">
        <v>13</v>
      </c>
      <c r="E271">
        <v>19</v>
      </c>
      <c r="F271">
        <v>1060</v>
      </c>
      <c r="H271" s="66">
        <f t="shared" si="16"/>
        <v>1.0869565217391304</v>
      </c>
      <c r="I271" s="66">
        <f t="shared" si="17"/>
        <v>14.130434782608695</v>
      </c>
      <c r="J271" s="66">
        <f t="shared" si="18"/>
        <v>1152.1739130434783</v>
      </c>
      <c r="K271" s="66">
        <f t="shared" si="19"/>
        <v>37.173913043478265</v>
      </c>
    </row>
    <row r="272" spans="1:11">
      <c r="A272" t="s">
        <v>2462</v>
      </c>
      <c r="B272">
        <v>170</v>
      </c>
      <c r="C272" s="1">
        <v>2</v>
      </c>
      <c r="D272" s="1">
        <v>7</v>
      </c>
      <c r="E272">
        <v>0</v>
      </c>
      <c r="F272">
        <v>1290</v>
      </c>
      <c r="H272" s="66">
        <f t="shared" si="16"/>
        <v>5.8823529411764701</v>
      </c>
      <c r="I272" s="66">
        <f t="shared" si="17"/>
        <v>20.588235294117649</v>
      </c>
      <c r="J272" s="66">
        <f t="shared" si="18"/>
        <v>3794.1176470588234</v>
      </c>
      <c r="K272" s="66">
        <f t="shared" si="19"/>
        <v>0</v>
      </c>
    </row>
    <row r="273" spans="1:11">
      <c r="A273" t="s">
        <v>2463</v>
      </c>
      <c r="B273">
        <v>190</v>
      </c>
      <c r="C273" s="1">
        <v>3</v>
      </c>
      <c r="D273" s="1">
        <v>9</v>
      </c>
      <c r="E273">
        <v>2</v>
      </c>
      <c r="F273">
        <v>1450</v>
      </c>
      <c r="H273" s="66">
        <f t="shared" si="16"/>
        <v>7.8947368421052637</v>
      </c>
      <c r="I273" s="66">
        <f t="shared" si="17"/>
        <v>23.684210526315791</v>
      </c>
      <c r="J273" s="66">
        <f t="shared" si="18"/>
        <v>3815.7894736842104</v>
      </c>
      <c r="K273" s="66">
        <f t="shared" si="19"/>
        <v>9.4736842105263168</v>
      </c>
    </row>
    <row r="274" spans="1:11">
      <c r="A274" t="s">
        <v>2464</v>
      </c>
      <c r="B274">
        <v>340</v>
      </c>
      <c r="C274" s="1">
        <v>2</v>
      </c>
      <c r="D274" s="1">
        <v>12</v>
      </c>
      <c r="E274">
        <v>14</v>
      </c>
      <c r="F274">
        <v>1440</v>
      </c>
      <c r="H274" s="66">
        <f t="shared" si="16"/>
        <v>2.9411764705882351</v>
      </c>
      <c r="I274" s="66">
        <f t="shared" si="17"/>
        <v>17.647058823529413</v>
      </c>
      <c r="J274" s="66">
        <f t="shared" si="18"/>
        <v>2117.6470588235293</v>
      </c>
      <c r="K274" s="66">
        <f t="shared" si="19"/>
        <v>37.058823529411768</v>
      </c>
    </row>
    <row r="275" spans="1:11">
      <c r="A275" t="s">
        <v>2465</v>
      </c>
      <c r="B275">
        <v>290</v>
      </c>
      <c r="C275" s="1">
        <v>4</v>
      </c>
      <c r="D275" s="1">
        <v>18</v>
      </c>
      <c r="E275">
        <v>4.5</v>
      </c>
      <c r="F275">
        <v>1170</v>
      </c>
      <c r="H275" s="66">
        <f t="shared" si="16"/>
        <v>6.8965517241379306</v>
      </c>
      <c r="I275" s="66">
        <f t="shared" si="17"/>
        <v>31.03448275862069</v>
      </c>
      <c r="J275" s="66">
        <f t="shared" si="18"/>
        <v>2017.2413793103447</v>
      </c>
      <c r="K275" s="66">
        <f t="shared" si="19"/>
        <v>13.96551724137931</v>
      </c>
    </row>
    <row r="276" spans="1:11">
      <c r="A276" t="s">
        <v>2466</v>
      </c>
      <c r="B276">
        <v>520</v>
      </c>
      <c r="C276" s="1">
        <v>3</v>
      </c>
      <c r="D276" s="1">
        <v>30</v>
      </c>
      <c r="E276">
        <v>15</v>
      </c>
      <c r="F276">
        <v>1580</v>
      </c>
      <c r="H276" s="66">
        <f t="shared" si="16"/>
        <v>2.8846153846153846</v>
      </c>
      <c r="I276" s="66">
        <f t="shared" si="17"/>
        <v>28.846153846153847</v>
      </c>
      <c r="J276" s="66">
        <f t="shared" si="18"/>
        <v>1519.2307692307691</v>
      </c>
      <c r="K276" s="66">
        <f t="shared" si="19"/>
        <v>25.961538461538463</v>
      </c>
    </row>
    <row r="277" spans="1:11" ht="15" thickBot="1">
      <c r="A277" t="s">
        <v>2467</v>
      </c>
      <c r="B277">
        <v>390</v>
      </c>
      <c r="C277" s="1">
        <v>2</v>
      </c>
      <c r="D277" s="1">
        <v>12</v>
      </c>
      <c r="E277">
        <v>6</v>
      </c>
      <c r="F277">
        <v>1180</v>
      </c>
      <c r="H277" s="66">
        <f t="shared" si="16"/>
        <v>2.5641025641025643</v>
      </c>
      <c r="I277" s="66">
        <f t="shared" si="17"/>
        <v>15.384615384615385</v>
      </c>
      <c r="J277" s="66">
        <f t="shared" si="18"/>
        <v>1512.8205128205127</v>
      </c>
      <c r="K277" s="66">
        <f t="shared" si="19"/>
        <v>13.846153846153847</v>
      </c>
    </row>
    <row r="278" spans="1:11" ht="15" thickBot="1">
      <c r="A278" s="8" t="s">
        <v>2468</v>
      </c>
      <c r="C278" s="1"/>
      <c r="D278" s="1"/>
      <c r="H278" s="66"/>
      <c r="I278" s="66"/>
      <c r="J278" s="66"/>
      <c r="K278" s="66"/>
    </row>
    <row r="279" spans="1:11" ht="15" thickBot="1">
      <c r="A279" t="s">
        <v>2458</v>
      </c>
      <c r="B279">
        <v>430</v>
      </c>
      <c r="C279" s="1">
        <v>1</v>
      </c>
      <c r="D279" s="1">
        <v>13</v>
      </c>
      <c r="E279">
        <v>17</v>
      </c>
      <c r="F279">
        <v>1310</v>
      </c>
      <c r="H279" s="66">
        <f t="shared" si="16"/>
        <v>1.1627906976744187</v>
      </c>
      <c r="I279" s="66">
        <f t="shared" si="17"/>
        <v>15.116279069767442</v>
      </c>
      <c r="J279" s="66">
        <f t="shared" si="18"/>
        <v>1523.2558139534883</v>
      </c>
      <c r="K279" s="66">
        <f t="shared" si="19"/>
        <v>35.581395348837205</v>
      </c>
    </row>
    <row r="280" spans="1:11" ht="15" thickBot="1">
      <c r="A280" s="8" t="s">
        <v>2459</v>
      </c>
      <c r="C280" s="1"/>
      <c r="D280" s="1"/>
      <c r="H280" s="66"/>
      <c r="I280" s="66"/>
      <c r="J280" s="66"/>
      <c r="K280" s="66"/>
    </row>
    <row r="281" spans="1:11">
      <c r="A281" t="s">
        <v>2460</v>
      </c>
      <c r="B281">
        <v>170</v>
      </c>
      <c r="C281" s="1">
        <v>1</v>
      </c>
      <c r="D281" s="1">
        <v>12</v>
      </c>
      <c r="E281">
        <v>1.5</v>
      </c>
      <c r="F281">
        <v>1110</v>
      </c>
      <c r="H281" s="66">
        <f t="shared" si="16"/>
        <v>2.9411764705882351</v>
      </c>
      <c r="I281" s="66">
        <f t="shared" si="17"/>
        <v>35.294117647058826</v>
      </c>
      <c r="J281" s="66">
        <f t="shared" si="18"/>
        <v>3264.705882352941</v>
      </c>
      <c r="K281" s="66">
        <f t="shared" si="19"/>
        <v>7.9411764705882346</v>
      </c>
    </row>
    <row r="282" spans="1:11">
      <c r="A282" t="s">
        <v>2461</v>
      </c>
      <c r="B282">
        <v>460</v>
      </c>
      <c r="C282" s="1">
        <v>1</v>
      </c>
      <c r="D282" s="1">
        <v>13</v>
      </c>
      <c r="E282">
        <v>19</v>
      </c>
      <c r="F282">
        <v>1060</v>
      </c>
      <c r="H282" s="66">
        <f t="shared" si="16"/>
        <v>1.0869565217391304</v>
      </c>
      <c r="I282" s="66">
        <f t="shared" si="17"/>
        <v>14.130434782608695</v>
      </c>
      <c r="J282" s="66">
        <f t="shared" si="18"/>
        <v>1152.1739130434783</v>
      </c>
      <c r="K282" s="66">
        <f t="shared" si="19"/>
        <v>37.173913043478265</v>
      </c>
    </row>
    <row r="283" spans="1:11">
      <c r="A283" t="s">
        <v>2462</v>
      </c>
      <c r="B283">
        <v>170</v>
      </c>
      <c r="C283" s="1">
        <v>2</v>
      </c>
      <c r="D283" s="1">
        <v>7</v>
      </c>
      <c r="E283">
        <v>0</v>
      </c>
      <c r="F283">
        <v>1290</v>
      </c>
      <c r="H283" s="66">
        <f t="shared" si="16"/>
        <v>5.8823529411764701</v>
      </c>
      <c r="I283" s="66">
        <f t="shared" si="17"/>
        <v>20.588235294117649</v>
      </c>
      <c r="J283" s="66">
        <f t="shared" si="18"/>
        <v>3794.1176470588234</v>
      </c>
      <c r="K283" s="66">
        <f t="shared" si="19"/>
        <v>0</v>
      </c>
    </row>
    <row r="284" spans="1:11">
      <c r="A284" t="s">
        <v>2463</v>
      </c>
      <c r="B284">
        <v>190</v>
      </c>
      <c r="C284" s="1">
        <v>3</v>
      </c>
      <c r="D284" s="1">
        <v>9</v>
      </c>
      <c r="E284">
        <v>2</v>
      </c>
      <c r="F284">
        <v>1450</v>
      </c>
      <c r="H284" s="66">
        <f t="shared" si="16"/>
        <v>7.8947368421052637</v>
      </c>
      <c r="I284" s="66">
        <f t="shared" si="17"/>
        <v>23.684210526315791</v>
      </c>
      <c r="J284" s="66">
        <f t="shared" si="18"/>
        <v>3815.7894736842104</v>
      </c>
      <c r="K284" s="66">
        <f t="shared" si="19"/>
        <v>9.4736842105263168</v>
      </c>
    </row>
    <row r="285" spans="1:11" ht="15" thickBot="1">
      <c r="A285" t="s">
        <v>2464</v>
      </c>
      <c r="B285">
        <v>340</v>
      </c>
      <c r="C285" s="1">
        <v>2</v>
      </c>
      <c r="D285" s="1">
        <v>12</v>
      </c>
      <c r="E285">
        <v>14</v>
      </c>
      <c r="F285">
        <v>1440</v>
      </c>
      <c r="H285" s="66">
        <f t="shared" si="16"/>
        <v>2.9411764705882351</v>
      </c>
      <c r="I285" s="66">
        <f t="shared" si="17"/>
        <v>17.647058823529413</v>
      </c>
      <c r="J285" s="66">
        <f t="shared" si="18"/>
        <v>2117.6470588235293</v>
      </c>
      <c r="K285" s="66">
        <f t="shared" si="19"/>
        <v>37.058823529411768</v>
      </c>
    </row>
    <row r="286" spans="1:11" ht="15" thickBot="1">
      <c r="A286" s="8" t="s">
        <v>2469</v>
      </c>
      <c r="C286" s="1"/>
      <c r="D286" s="1"/>
      <c r="H286" s="66"/>
      <c r="I286" s="66"/>
      <c r="J286" s="66"/>
      <c r="K286" s="66"/>
    </row>
    <row r="287" spans="1:11">
      <c r="A287" t="s">
        <v>2470</v>
      </c>
      <c r="B287">
        <v>780</v>
      </c>
      <c r="C287" s="1">
        <v>3</v>
      </c>
      <c r="D287" s="1">
        <v>49</v>
      </c>
      <c r="E287">
        <v>16</v>
      </c>
      <c r="F287">
        <v>2180</v>
      </c>
      <c r="H287" s="66">
        <f t="shared" si="16"/>
        <v>1.9230769230769231</v>
      </c>
      <c r="I287" s="66">
        <f t="shared" si="17"/>
        <v>31.410256410256409</v>
      </c>
      <c r="J287" s="66">
        <f t="shared" si="18"/>
        <v>1397.4358974358975</v>
      </c>
      <c r="K287" s="66">
        <f t="shared" si="19"/>
        <v>18.461538461538463</v>
      </c>
    </row>
    <row r="288" spans="1:11">
      <c r="A288" t="s">
        <v>2471</v>
      </c>
      <c r="B288">
        <v>730</v>
      </c>
      <c r="C288" s="1">
        <v>2</v>
      </c>
      <c r="D288" s="1">
        <v>40</v>
      </c>
      <c r="E288">
        <v>10</v>
      </c>
      <c r="F288">
        <v>2040</v>
      </c>
      <c r="H288" s="66">
        <f t="shared" ref="H288:H351" si="20">C288/B288*500</f>
        <v>1.3698630136986301</v>
      </c>
      <c r="I288" s="66">
        <f t="shared" ref="I288:I351" si="21">D288/B288*500</f>
        <v>27.397260273972602</v>
      </c>
      <c r="J288" s="66">
        <f t="shared" ref="J288:J351" si="22">F288/B288*500</f>
        <v>1397.2602739726028</v>
      </c>
      <c r="K288" s="66">
        <f t="shared" ref="K288:K351" si="23">(E288*9)/B288*100</f>
        <v>12.328767123287671</v>
      </c>
    </row>
    <row r="289" spans="1:11">
      <c r="A289" t="s">
        <v>2472</v>
      </c>
      <c r="B289">
        <v>660</v>
      </c>
      <c r="C289" s="1">
        <v>2</v>
      </c>
      <c r="D289" s="1">
        <v>23</v>
      </c>
      <c r="E289">
        <v>10</v>
      </c>
      <c r="F289">
        <v>1460</v>
      </c>
      <c r="H289" s="66">
        <f t="shared" si="20"/>
        <v>1.5151515151515151</v>
      </c>
      <c r="I289" s="66">
        <f t="shared" si="21"/>
        <v>17.424242424242426</v>
      </c>
      <c r="J289" s="66">
        <f t="shared" si="22"/>
        <v>1106.060606060606</v>
      </c>
      <c r="K289" s="66">
        <f t="shared" si="23"/>
        <v>13.636363636363635</v>
      </c>
    </row>
    <row r="290" spans="1:11">
      <c r="A290" t="s">
        <v>2473</v>
      </c>
      <c r="B290">
        <v>1070</v>
      </c>
      <c r="C290" s="1">
        <v>3</v>
      </c>
      <c r="D290" s="1">
        <v>66</v>
      </c>
      <c r="E290">
        <v>29</v>
      </c>
      <c r="F290">
        <v>2920</v>
      </c>
      <c r="H290" s="66">
        <f t="shared" si="20"/>
        <v>1.4018691588785046</v>
      </c>
      <c r="I290" s="66">
        <f t="shared" si="21"/>
        <v>30.841121495327101</v>
      </c>
      <c r="J290" s="66">
        <f t="shared" si="22"/>
        <v>1364.4859813084111</v>
      </c>
      <c r="K290" s="66">
        <f t="shared" si="23"/>
        <v>24.392523364485982</v>
      </c>
    </row>
    <row r="291" spans="1:11">
      <c r="A291" t="s">
        <v>2474</v>
      </c>
      <c r="B291">
        <v>940</v>
      </c>
      <c r="C291" s="1">
        <v>6</v>
      </c>
      <c r="D291" s="1">
        <v>45</v>
      </c>
      <c r="E291">
        <v>20</v>
      </c>
      <c r="F291">
        <v>2100</v>
      </c>
      <c r="H291" s="66">
        <f t="shared" si="20"/>
        <v>3.1914893617021276</v>
      </c>
      <c r="I291" s="66">
        <f t="shared" si="21"/>
        <v>23.936170212765958</v>
      </c>
      <c r="J291" s="66">
        <f t="shared" si="22"/>
        <v>1117.0212765957447</v>
      </c>
      <c r="K291" s="66">
        <f t="shared" si="23"/>
        <v>19.148936170212767</v>
      </c>
    </row>
    <row r="292" spans="1:11">
      <c r="A292" t="s">
        <v>2475</v>
      </c>
      <c r="B292">
        <v>500</v>
      </c>
      <c r="C292" s="1">
        <v>4</v>
      </c>
      <c r="D292" s="1">
        <v>40</v>
      </c>
      <c r="E292">
        <v>3.5</v>
      </c>
      <c r="F292">
        <v>840</v>
      </c>
      <c r="H292" s="66">
        <f t="shared" si="20"/>
        <v>4</v>
      </c>
      <c r="I292" s="66">
        <f t="shared" si="21"/>
        <v>40</v>
      </c>
      <c r="J292" s="66">
        <f t="shared" si="22"/>
        <v>840</v>
      </c>
      <c r="K292" s="66">
        <f t="shared" si="23"/>
        <v>6.3</v>
      </c>
    </row>
    <row r="293" spans="1:11">
      <c r="A293" t="s">
        <v>2476</v>
      </c>
      <c r="B293">
        <v>1040</v>
      </c>
      <c r="C293" s="1">
        <v>3</v>
      </c>
      <c r="D293" s="1">
        <v>59</v>
      </c>
      <c r="E293">
        <v>30</v>
      </c>
      <c r="F293">
        <v>2330</v>
      </c>
      <c r="H293" s="66">
        <f t="shared" si="20"/>
        <v>1.4423076923076923</v>
      </c>
      <c r="I293" s="66">
        <f t="shared" si="21"/>
        <v>28.365384615384617</v>
      </c>
      <c r="J293" s="66">
        <f t="shared" si="22"/>
        <v>1120.1923076923076</v>
      </c>
      <c r="K293" s="66">
        <f t="shared" si="23"/>
        <v>25.961538461538463</v>
      </c>
    </row>
    <row r="294" spans="1:11">
      <c r="A294" t="s">
        <v>2477</v>
      </c>
      <c r="B294">
        <v>930</v>
      </c>
      <c r="C294" s="1">
        <v>2</v>
      </c>
      <c r="D294" s="1">
        <v>50</v>
      </c>
      <c r="E294">
        <v>22</v>
      </c>
      <c r="F294">
        <v>1560</v>
      </c>
      <c r="H294" s="66">
        <f t="shared" si="20"/>
        <v>1.075268817204301</v>
      </c>
      <c r="I294" s="66">
        <f t="shared" si="21"/>
        <v>26.881720430107528</v>
      </c>
      <c r="J294" s="66">
        <f t="shared" si="22"/>
        <v>838.70967741935488</v>
      </c>
      <c r="K294" s="66">
        <f t="shared" si="23"/>
        <v>21.29032258064516</v>
      </c>
    </row>
    <row r="295" spans="1:11">
      <c r="A295" t="s">
        <v>2478</v>
      </c>
      <c r="B295">
        <v>1180</v>
      </c>
      <c r="C295" s="1">
        <v>4</v>
      </c>
      <c r="D295" s="1">
        <v>53</v>
      </c>
      <c r="E295">
        <v>33</v>
      </c>
      <c r="F295">
        <v>2690</v>
      </c>
      <c r="H295" s="66">
        <f t="shared" si="20"/>
        <v>1.6949152542372881</v>
      </c>
      <c r="I295" s="66">
        <f t="shared" si="21"/>
        <v>22.457627118644069</v>
      </c>
      <c r="J295" s="66">
        <f t="shared" si="22"/>
        <v>1139.8305084745764</v>
      </c>
      <c r="K295" s="66">
        <f t="shared" si="23"/>
        <v>25.169491525423727</v>
      </c>
    </row>
    <row r="296" spans="1:11" ht="15" thickBot="1">
      <c r="A296" t="s">
        <v>2834</v>
      </c>
      <c r="B296">
        <v>920</v>
      </c>
      <c r="C296" s="1">
        <v>5</v>
      </c>
      <c r="D296" s="1">
        <v>43</v>
      </c>
      <c r="E296">
        <v>31</v>
      </c>
      <c r="F296">
        <v>1490</v>
      </c>
      <c r="H296" s="66">
        <f t="shared" si="20"/>
        <v>2.7173913043478262</v>
      </c>
      <c r="I296" s="66">
        <f t="shared" si="21"/>
        <v>23.369565217391305</v>
      </c>
      <c r="J296" s="66">
        <f t="shared" si="22"/>
        <v>809.78260869565224</v>
      </c>
      <c r="K296" s="66">
        <f t="shared" si="23"/>
        <v>30.326086956521742</v>
      </c>
    </row>
    <row r="297" spans="1:11" ht="15" thickBot="1">
      <c r="A297" s="8" t="s">
        <v>2479</v>
      </c>
      <c r="C297" s="1"/>
      <c r="D297" s="1"/>
      <c r="H297" s="66"/>
      <c r="I297" s="66"/>
      <c r="J297" s="66"/>
      <c r="K297" s="66"/>
    </row>
    <row r="298" spans="1:11">
      <c r="A298" t="s">
        <v>2480</v>
      </c>
      <c r="B298">
        <v>830</v>
      </c>
      <c r="C298" s="1">
        <v>2</v>
      </c>
      <c r="D298" s="1">
        <v>38</v>
      </c>
      <c r="E298">
        <v>26</v>
      </c>
      <c r="F298">
        <v>860</v>
      </c>
      <c r="H298" s="66">
        <f t="shared" si="20"/>
        <v>1.2048192771084338</v>
      </c>
      <c r="I298" s="66">
        <f t="shared" si="21"/>
        <v>22.891566265060241</v>
      </c>
      <c r="J298" s="66">
        <f t="shared" si="22"/>
        <v>518.07228915662654</v>
      </c>
      <c r="K298" s="66">
        <f t="shared" si="23"/>
        <v>28.192771084337348</v>
      </c>
    </row>
    <row r="299" spans="1:11">
      <c r="A299" t="s">
        <v>2481</v>
      </c>
      <c r="B299">
        <v>780</v>
      </c>
      <c r="C299" s="1">
        <v>2</v>
      </c>
      <c r="D299" s="1">
        <v>41</v>
      </c>
      <c r="E299">
        <v>25</v>
      </c>
      <c r="F299">
        <v>760</v>
      </c>
      <c r="H299" s="66">
        <f t="shared" si="20"/>
        <v>1.2820512820512822</v>
      </c>
      <c r="I299" s="66">
        <f t="shared" si="21"/>
        <v>26.282051282051281</v>
      </c>
      <c r="J299" s="66">
        <f t="shared" si="22"/>
        <v>487.17948717948718</v>
      </c>
      <c r="K299" s="66">
        <f t="shared" si="23"/>
        <v>28.846153846153843</v>
      </c>
    </row>
    <row r="300" spans="1:11">
      <c r="A300" t="s">
        <v>2482</v>
      </c>
      <c r="B300">
        <v>1010</v>
      </c>
      <c r="C300" s="1">
        <v>2</v>
      </c>
      <c r="D300" s="1">
        <v>52</v>
      </c>
      <c r="E300">
        <v>30</v>
      </c>
      <c r="F300">
        <v>1250</v>
      </c>
      <c r="H300" s="66">
        <f t="shared" si="20"/>
        <v>0.99009900990099009</v>
      </c>
      <c r="I300" s="66">
        <f t="shared" si="21"/>
        <v>25.742574257425741</v>
      </c>
      <c r="J300" s="66">
        <f t="shared" si="22"/>
        <v>618.81188118811883</v>
      </c>
      <c r="K300" s="66">
        <f t="shared" si="23"/>
        <v>26.732673267326735</v>
      </c>
    </row>
    <row r="301" spans="1:11">
      <c r="A301" t="s">
        <v>2483</v>
      </c>
      <c r="B301">
        <v>970</v>
      </c>
      <c r="C301" s="1">
        <v>2</v>
      </c>
      <c r="D301" s="1">
        <v>54</v>
      </c>
      <c r="E301">
        <v>30</v>
      </c>
      <c r="F301">
        <v>1160</v>
      </c>
      <c r="H301" s="66">
        <f t="shared" si="20"/>
        <v>1.0309278350515465</v>
      </c>
      <c r="I301" s="66">
        <f t="shared" si="21"/>
        <v>27.835051546391753</v>
      </c>
      <c r="J301" s="66">
        <f t="shared" si="22"/>
        <v>597.93814432989689</v>
      </c>
      <c r="K301" s="66">
        <f t="shared" si="23"/>
        <v>27.835051546391753</v>
      </c>
    </row>
    <row r="302" spans="1:11">
      <c r="A302" t="s">
        <v>2484</v>
      </c>
      <c r="B302">
        <v>900</v>
      </c>
      <c r="C302" s="1">
        <v>2</v>
      </c>
      <c r="D302" s="1">
        <v>44</v>
      </c>
      <c r="E302">
        <v>28</v>
      </c>
      <c r="F302">
        <v>1160</v>
      </c>
      <c r="H302" s="66">
        <f t="shared" si="20"/>
        <v>1.1111111111111112</v>
      </c>
      <c r="I302" s="66">
        <f t="shared" si="21"/>
        <v>24.444444444444446</v>
      </c>
      <c r="J302" s="66">
        <f t="shared" si="22"/>
        <v>644.44444444444446</v>
      </c>
      <c r="K302" s="66">
        <f t="shared" si="23"/>
        <v>28.000000000000004</v>
      </c>
    </row>
    <row r="303" spans="1:11">
      <c r="A303" t="s">
        <v>2485</v>
      </c>
      <c r="B303">
        <v>860</v>
      </c>
      <c r="C303" s="1">
        <v>2</v>
      </c>
      <c r="D303" s="1">
        <v>47</v>
      </c>
      <c r="E303">
        <v>27</v>
      </c>
      <c r="F303">
        <v>1070</v>
      </c>
      <c r="H303" s="66">
        <f t="shared" si="20"/>
        <v>1.1627906976744187</v>
      </c>
      <c r="I303" s="66">
        <f t="shared" si="21"/>
        <v>27.325581395348838</v>
      </c>
      <c r="J303" s="66">
        <f t="shared" si="22"/>
        <v>622.09302325581393</v>
      </c>
      <c r="K303" s="66">
        <f t="shared" si="23"/>
        <v>28.255813953488374</v>
      </c>
    </row>
    <row r="304" spans="1:11">
      <c r="A304" t="s">
        <v>2486</v>
      </c>
      <c r="B304">
        <v>970</v>
      </c>
      <c r="C304" s="1">
        <v>3</v>
      </c>
      <c r="D304" s="1">
        <v>41</v>
      </c>
      <c r="E304">
        <v>28</v>
      </c>
      <c r="F304">
        <v>820</v>
      </c>
      <c r="H304" s="66">
        <f t="shared" si="20"/>
        <v>1.5463917525773194</v>
      </c>
      <c r="I304" s="66">
        <f t="shared" si="21"/>
        <v>21.134020618556701</v>
      </c>
      <c r="J304" s="66">
        <f t="shared" si="22"/>
        <v>422.68041237113403</v>
      </c>
      <c r="K304" s="66">
        <f t="shared" si="23"/>
        <v>25.979381443298973</v>
      </c>
    </row>
    <row r="305" spans="1:11">
      <c r="A305" t="s">
        <v>2369</v>
      </c>
      <c r="B305">
        <v>920</v>
      </c>
      <c r="C305" s="1">
        <v>3</v>
      </c>
      <c r="D305" s="1">
        <v>44</v>
      </c>
      <c r="E305">
        <v>27</v>
      </c>
      <c r="F305">
        <v>730</v>
      </c>
      <c r="H305" s="66">
        <f t="shared" si="20"/>
        <v>1.6304347826086956</v>
      </c>
      <c r="I305" s="66">
        <f t="shared" si="21"/>
        <v>23.913043478260871</v>
      </c>
      <c r="J305" s="66">
        <f t="shared" si="22"/>
        <v>396.73913043478257</v>
      </c>
      <c r="K305" s="66">
        <f t="shared" si="23"/>
        <v>26.413043478260867</v>
      </c>
    </row>
    <row r="306" spans="1:11">
      <c r="A306" t="s">
        <v>2370</v>
      </c>
      <c r="B306">
        <v>1270</v>
      </c>
      <c r="C306" s="1">
        <v>2</v>
      </c>
      <c r="D306" s="1">
        <v>67</v>
      </c>
      <c r="E306">
        <v>42</v>
      </c>
      <c r="F306">
        <v>1450</v>
      </c>
      <c r="H306" s="66">
        <f t="shared" si="20"/>
        <v>0.78740157480314954</v>
      </c>
      <c r="I306" s="66">
        <f t="shared" si="21"/>
        <v>26.377952755905511</v>
      </c>
      <c r="J306" s="66">
        <f t="shared" si="22"/>
        <v>570.8661417322835</v>
      </c>
      <c r="K306" s="66">
        <f t="shared" si="23"/>
        <v>29.763779527559052</v>
      </c>
    </row>
    <row r="307" spans="1:11" ht="15" thickBot="1">
      <c r="A307" t="s">
        <v>2371</v>
      </c>
      <c r="B307">
        <v>1190</v>
      </c>
      <c r="C307" s="1">
        <v>2</v>
      </c>
      <c r="D307" s="1">
        <v>73</v>
      </c>
      <c r="E307">
        <v>41</v>
      </c>
      <c r="F307">
        <v>1270</v>
      </c>
      <c r="H307" s="66">
        <f t="shared" si="20"/>
        <v>0.84033613445378152</v>
      </c>
      <c r="I307" s="66">
        <f t="shared" si="21"/>
        <v>30.672268907563023</v>
      </c>
      <c r="J307" s="66">
        <f t="shared" si="22"/>
        <v>533.61344537815125</v>
      </c>
      <c r="K307" s="66">
        <f t="shared" si="23"/>
        <v>31.008403361344538</v>
      </c>
    </row>
    <row r="308" spans="1:11" ht="15" thickBot="1">
      <c r="A308" s="8" t="s">
        <v>2372</v>
      </c>
      <c r="C308" s="1"/>
      <c r="D308" s="1"/>
      <c r="H308" s="66"/>
      <c r="I308" s="66"/>
      <c r="J308" s="66"/>
      <c r="K308" s="66"/>
    </row>
    <row r="309" spans="1:11">
      <c r="A309" t="s">
        <v>2373</v>
      </c>
      <c r="B309">
        <v>300</v>
      </c>
      <c r="C309" s="1">
        <v>4</v>
      </c>
      <c r="D309" s="1">
        <v>3</v>
      </c>
      <c r="E309">
        <v>2.5</v>
      </c>
      <c r="F309">
        <v>490</v>
      </c>
      <c r="H309" s="66">
        <f t="shared" si="20"/>
        <v>6.666666666666667</v>
      </c>
      <c r="I309" s="66">
        <f t="shared" si="21"/>
        <v>5</v>
      </c>
      <c r="J309" s="66">
        <f t="shared" si="22"/>
        <v>816.66666666666663</v>
      </c>
      <c r="K309" s="66">
        <f t="shared" si="23"/>
        <v>7.5</v>
      </c>
    </row>
    <row r="310" spans="1:11">
      <c r="A310" t="s">
        <v>3249</v>
      </c>
      <c r="B310">
        <v>620</v>
      </c>
      <c r="C310" s="1">
        <v>3</v>
      </c>
      <c r="D310" s="1">
        <v>8</v>
      </c>
      <c r="E310">
        <v>6</v>
      </c>
      <c r="F310">
        <v>550</v>
      </c>
      <c r="H310" s="66">
        <f t="shared" si="20"/>
        <v>2.4193548387096775</v>
      </c>
      <c r="I310" s="66">
        <f t="shared" si="21"/>
        <v>6.4516129032258061</v>
      </c>
      <c r="J310" s="66">
        <f t="shared" si="22"/>
        <v>443.54838709677421</v>
      </c>
      <c r="K310" s="66">
        <f t="shared" si="23"/>
        <v>8.7096774193548381</v>
      </c>
    </row>
    <row r="311" spans="1:11">
      <c r="A311" t="s">
        <v>2647</v>
      </c>
      <c r="B311">
        <v>80</v>
      </c>
      <c r="C311" s="1">
        <v>2</v>
      </c>
      <c r="D311" s="1">
        <v>1</v>
      </c>
      <c r="E311">
        <v>0</v>
      </c>
      <c r="F311">
        <v>0</v>
      </c>
      <c r="H311" s="66">
        <f t="shared" si="20"/>
        <v>12.5</v>
      </c>
      <c r="I311" s="66">
        <f t="shared" si="21"/>
        <v>6.25</v>
      </c>
      <c r="J311" s="66">
        <f t="shared" si="22"/>
        <v>0</v>
      </c>
      <c r="K311" s="66">
        <f t="shared" si="23"/>
        <v>0</v>
      </c>
    </row>
    <row r="312" spans="1:11" ht="15" thickBot="1">
      <c r="A312" t="s">
        <v>2374</v>
      </c>
      <c r="B312">
        <v>5</v>
      </c>
      <c r="C312" s="1">
        <v>1</v>
      </c>
      <c r="D312" s="1">
        <v>0</v>
      </c>
      <c r="E312">
        <v>0</v>
      </c>
      <c r="F312">
        <v>410</v>
      </c>
      <c r="H312" s="66">
        <f t="shared" si="20"/>
        <v>100</v>
      </c>
      <c r="I312" s="66">
        <f t="shared" si="21"/>
        <v>0</v>
      </c>
      <c r="J312" s="66">
        <f t="shared" si="22"/>
        <v>41000</v>
      </c>
      <c r="K312" s="66">
        <f t="shared" si="23"/>
        <v>0</v>
      </c>
    </row>
    <row r="313" spans="1:11" ht="15" thickBot="1">
      <c r="A313" s="8" t="s">
        <v>2375</v>
      </c>
      <c r="C313" s="1"/>
      <c r="D313" s="1"/>
      <c r="H313" s="66"/>
      <c r="I313" s="66"/>
      <c r="J313" s="66"/>
      <c r="K313" s="66"/>
    </row>
    <row r="314" spans="1:11">
      <c r="A314" t="s">
        <v>2458</v>
      </c>
      <c r="B314">
        <v>430</v>
      </c>
      <c r="C314" s="1">
        <v>1</v>
      </c>
      <c r="D314" s="1">
        <v>13</v>
      </c>
      <c r="E314">
        <v>17</v>
      </c>
      <c r="F314">
        <v>1310</v>
      </c>
      <c r="H314" s="66">
        <f t="shared" si="20"/>
        <v>1.1627906976744187</v>
      </c>
      <c r="I314" s="66">
        <f t="shared" si="21"/>
        <v>15.116279069767442</v>
      </c>
      <c r="J314" s="66">
        <f t="shared" si="22"/>
        <v>1523.2558139534883</v>
      </c>
      <c r="K314" s="66">
        <f t="shared" si="23"/>
        <v>35.581395348837205</v>
      </c>
    </row>
    <row r="315" spans="1:11">
      <c r="A315" t="s">
        <v>2460</v>
      </c>
      <c r="B315">
        <v>170</v>
      </c>
      <c r="C315" s="1">
        <v>1</v>
      </c>
      <c r="D315" s="1">
        <v>12</v>
      </c>
      <c r="E315">
        <v>1.5</v>
      </c>
      <c r="F315">
        <v>1110</v>
      </c>
      <c r="H315" s="66">
        <f t="shared" si="20"/>
        <v>2.9411764705882351</v>
      </c>
      <c r="I315" s="66">
        <f t="shared" si="21"/>
        <v>35.294117647058826</v>
      </c>
      <c r="J315" s="66">
        <f t="shared" si="22"/>
        <v>3264.705882352941</v>
      </c>
      <c r="K315" s="66">
        <f t="shared" si="23"/>
        <v>7.9411764705882346</v>
      </c>
    </row>
    <row r="316" spans="1:11">
      <c r="A316" t="s">
        <v>2461</v>
      </c>
      <c r="B316">
        <v>460</v>
      </c>
      <c r="C316" s="1">
        <v>1</v>
      </c>
      <c r="D316" s="1">
        <v>13</v>
      </c>
      <c r="E316">
        <v>19</v>
      </c>
      <c r="F316">
        <v>1060</v>
      </c>
      <c r="H316" s="66">
        <f t="shared" si="20"/>
        <v>1.0869565217391304</v>
      </c>
      <c r="I316" s="66">
        <f t="shared" si="21"/>
        <v>14.130434782608695</v>
      </c>
      <c r="J316" s="66">
        <f t="shared" si="22"/>
        <v>1152.1739130434783</v>
      </c>
      <c r="K316" s="66">
        <f t="shared" si="23"/>
        <v>37.173913043478265</v>
      </c>
    </row>
    <row r="317" spans="1:11">
      <c r="A317" t="s">
        <v>2462</v>
      </c>
      <c r="B317">
        <v>170</v>
      </c>
      <c r="C317" s="1">
        <v>2</v>
      </c>
      <c r="D317" s="1">
        <v>7</v>
      </c>
      <c r="E317">
        <v>0</v>
      </c>
      <c r="F317">
        <v>1290</v>
      </c>
      <c r="H317" s="66">
        <f t="shared" si="20"/>
        <v>5.8823529411764701</v>
      </c>
      <c r="I317" s="66">
        <f t="shared" si="21"/>
        <v>20.588235294117649</v>
      </c>
      <c r="J317" s="66">
        <f t="shared" si="22"/>
        <v>3794.1176470588234</v>
      </c>
      <c r="K317" s="66">
        <f t="shared" si="23"/>
        <v>0</v>
      </c>
    </row>
    <row r="318" spans="1:11">
      <c r="A318" t="s">
        <v>2463</v>
      </c>
      <c r="B318">
        <v>190</v>
      </c>
      <c r="C318" s="1">
        <v>3</v>
      </c>
      <c r="D318" s="1">
        <v>9</v>
      </c>
      <c r="E318">
        <v>2</v>
      </c>
      <c r="F318">
        <v>1450</v>
      </c>
      <c r="H318" s="66">
        <f t="shared" si="20"/>
        <v>7.8947368421052637</v>
      </c>
      <c r="I318" s="66">
        <f t="shared" si="21"/>
        <v>23.684210526315791</v>
      </c>
      <c r="J318" s="66">
        <f t="shared" si="22"/>
        <v>3815.7894736842104</v>
      </c>
      <c r="K318" s="66">
        <f t="shared" si="23"/>
        <v>9.4736842105263168</v>
      </c>
    </row>
    <row r="319" spans="1:11" ht="15" thickBot="1">
      <c r="A319" t="s">
        <v>2464</v>
      </c>
      <c r="B319">
        <v>340</v>
      </c>
      <c r="C319" s="1">
        <v>2</v>
      </c>
      <c r="D319" s="1">
        <v>12</v>
      </c>
      <c r="E319">
        <v>14</v>
      </c>
      <c r="F319">
        <v>1440</v>
      </c>
      <c r="H319" s="66">
        <f t="shared" si="20"/>
        <v>2.9411764705882351</v>
      </c>
      <c r="I319" s="66">
        <f t="shared" si="21"/>
        <v>17.647058823529413</v>
      </c>
      <c r="J319" s="66">
        <f t="shared" si="22"/>
        <v>2117.6470588235293</v>
      </c>
      <c r="K319" s="66">
        <f t="shared" si="23"/>
        <v>37.058823529411768</v>
      </c>
    </row>
    <row r="320" spans="1:11" ht="15" thickBot="1">
      <c r="A320" s="8" t="s">
        <v>2376</v>
      </c>
      <c r="H320" s="66"/>
      <c r="I320" s="66"/>
      <c r="J320" s="66"/>
      <c r="K320" s="66"/>
    </row>
    <row r="321" spans="1:11">
      <c r="A321" t="s">
        <v>2457</v>
      </c>
      <c r="B321">
        <v>440</v>
      </c>
      <c r="C321">
        <v>3</v>
      </c>
      <c r="D321">
        <v>11</v>
      </c>
      <c r="E321">
        <v>8</v>
      </c>
      <c r="F321">
        <v>870</v>
      </c>
      <c r="H321" s="66">
        <f t="shared" si="20"/>
        <v>3.4090909090909087</v>
      </c>
      <c r="I321" s="66">
        <f t="shared" si="21"/>
        <v>12.5</v>
      </c>
      <c r="J321" s="66">
        <f t="shared" si="22"/>
        <v>988.63636363636363</v>
      </c>
      <c r="K321" s="66">
        <f t="shared" si="23"/>
        <v>16.363636363636363</v>
      </c>
    </row>
    <row r="322" spans="1:11">
      <c r="A322" t="s">
        <v>2450</v>
      </c>
      <c r="B322">
        <v>90</v>
      </c>
      <c r="C322" s="1">
        <v>3</v>
      </c>
      <c r="D322">
        <v>3</v>
      </c>
      <c r="E322" s="1">
        <v>0</v>
      </c>
      <c r="F322">
        <v>170</v>
      </c>
      <c r="H322" s="66">
        <f t="shared" si="20"/>
        <v>16.666666666666668</v>
      </c>
      <c r="I322" s="66">
        <f t="shared" si="21"/>
        <v>16.666666666666668</v>
      </c>
      <c r="J322" s="66">
        <f t="shared" si="22"/>
        <v>944.44444444444446</v>
      </c>
      <c r="K322" s="66">
        <f t="shared" si="23"/>
        <v>0</v>
      </c>
    </row>
    <row r="323" spans="1:11">
      <c r="A323" t="s">
        <v>2451</v>
      </c>
      <c r="B323">
        <v>260</v>
      </c>
      <c r="C323" s="1">
        <v>0</v>
      </c>
      <c r="D323">
        <v>0</v>
      </c>
      <c r="E323" s="1">
        <v>3.5</v>
      </c>
      <c r="F323">
        <v>240</v>
      </c>
      <c r="H323" s="66">
        <f t="shared" si="20"/>
        <v>0</v>
      </c>
      <c r="I323" s="66">
        <f t="shared" si="21"/>
        <v>0</v>
      </c>
      <c r="J323" s="66">
        <f t="shared" si="22"/>
        <v>461.53846153846155</v>
      </c>
      <c r="K323" s="66">
        <f t="shared" si="23"/>
        <v>12.115384615384615</v>
      </c>
    </row>
    <row r="324" spans="1:11">
      <c r="A324" t="s">
        <v>2452</v>
      </c>
      <c r="B324">
        <v>350</v>
      </c>
      <c r="C324" s="1">
        <v>0</v>
      </c>
      <c r="D324">
        <v>2</v>
      </c>
      <c r="E324" s="1">
        <v>7</v>
      </c>
      <c r="F324">
        <v>400</v>
      </c>
      <c r="H324" s="66">
        <f t="shared" si="20"/>
        <v>0</v>
      </c>
      <c r="I324" s="66">
        <f t="shared" si="21"/>
        <v>2.8571428571428572</v>
      </c>
      <c r="J324" s="66">
        <f t="shared" si="22"/>
        <v>571.42857142857144</v>
      </c>
      <c r="K324" s="66">
        <f t="shared" si="23"/>
        <v>18</v>
      </c>
    </row>
    <row r="325" spans="1:11">
      <c r="A325" t="s">
        <v>2453</v>
      </c>
      <c r="B325">
        <v>310</v>
      </c>
      <c r="C325" s="1">
        <v>0</v>
      </c>
      <c r="D325">
        <v>2</v>
      </c>
      <c r="E325" s="1">
        <v>6</v>
      </c>
      <c r="F325">
        <v>550</v>
      </c>
      <c r="H325" s="66">
        <f t="shared" si="20"/>
        <v>0</v>
      </c>
      <c r="I325" s="66">
        <f t="shared" si="21"/>
        <v>3.225806451612903</v>
      </c>
      <c r="J325" s="66">
        <f t="shared" si="22"/>
        <v>887.09677419354841</v>
      </c>
      <c r="K325" s="66">
        <f t="shared" si="23"/>
        <v>17.419354838709676</v>
      </c>
    </row>
    <row r="326" spans="1:11">
      <c r="A326" t="s">
        <v>2454</v>
      </c>
      <c r="B326">
        <v>270</v>
      </c>
      <c r="C326" s="1">
        <v>0</v>
      </c>
      <c r="D326">
        <v>1</v>
      </c>
      <c r="E326" s="1">
        <v>3.5</v>
      </c>
      <c r="F326">
        <v>200</v>
      </c>
      <c r="H326" s="66">
        <f t="shared" si="20"/>
        <v>0</v>
      </c>
      <c r="I326" s="66">
        <f t="shared" si="21"/>
        <v>1.8518518518518519</v>
      </c>
      <c r="J326" s="66">
        <f t="shared" si="22"/>
        <v>370.37037037037032</v>
      </c>
      <c r="K326" s="66">
        <f t="shared" si="23"/>
        <v>11.666666666666666</v>
      </c>
    </row>
    <row r="327" spans="1:11">
      <c r="A327" t="s">
        <v>2455</v>
      </c>
      <c r="B327">
        <v>15</v>
      </c>
      <c r="C327" s="1">
        <v>0</v>
      </c>
      <c r="D327">
        <v>0</v>
      </c>
      <c r="E327" s="1">
        <v>0</v>
      </c>
      <c r="F327">
        <v>105</v>
      </c>
      <c r="H327" s="66">
        <f t="shared" si="20"/>
        <v>0</v>
      </c>
      <c r="I327" s="66">
        <f t="shared" si="21"/>
        <v>0</v>
      </c>
      <c r="J327" s="66">
        <f t="shared" si="22"/>
        <v>3500</v>
      </c>
      <c r="K327" s="66">
        <f t="shared" si="23"/>
        <v>0</v>
      </c>
    </row>
    <row r="328" spans="1:11" ht="15" thickBot="1">
      <c r="A328" t="s">
        <v>2456</v>
      </c>
      <c r="B328">
        <v>290</v>
      </c>
      <c r="C328" s="1">
        <v>0</v>
      </c>
      <c r="D328">
        <v>0</v>
      </c>
      <c r="E328" s="1">
        <v>4.5</v>
      </c>
      <c r="F328">
        <v>540</v>
      </c>
      <c r="H328" s="66">
        <f t="shared" si="20"/>
        <v>0</v>
      </c>
      <c r="I328" s="66">
        <f t="shared" si="21"/>
        <v>0</v>
      </c>
      <c r="J328" s="66">
        <f t="shared" si="22"/>
        <v>931.0344827586207</v>
      </c>
      <c r="K328" s="66">
        <f t="shared" si="23"/>
        <v>13.96551724137931</v>
      </c>
    </row>
    <row r="329" spans="1:11" ht="15" thickBot="1">
      <c r="A329" s="8" t="s">
        <v>2377</v>
      </c>
      <c r="C329" s="1"/>
      <c r="E329" s="1"/>
      <c r="H329" s="66"/>
      <c r="I329" s="66"/>
      <c r="J329" s="66"/>
      <c r="K329" s="66"/>
    </row>
    <row r="330" spans="1:11">
      <c r="A330" t="s">
        <v>2378</v>
      </c>
      <c r="B330">
        <v>1070</v>
      </c>
      <c r="C330" s="1">
        <v>5</v>
      </c>
      <c r="D330">
        <v>69</v>
      </c>
      <c r="E330" s="1">
        <v>33</v>
      </c>
      <c r="F330">
        <v>2400</v>
      </c>
      <c r="H330" s="66">
        <f t="shared" si="20"/>
        <v>2.3364485981308412</v>
      </c>
      <c r="I330" s="66">
        <f t="shared" si="21"/>
        <v>32.242990654205606</v>
      </c>
      <c r="J330" s="66">
        <f t="shared" si="22"/>
        <v>1121.4953271028037</v>
      </c>
      <c r="K330" s="66">
        <f t="shared" si="23"/>
        <v>27.757009345794394</v>
      </c>
    </row>
    <row r="331" spans="1:11">
      <c r="A331" t="s">
        <v>2379</v>
      </c>
      <c r="B331">
        <v>1060</v>
      </c>
      <c r="C331" s="1">
        <v>5</v>
      </c>
      <c r="D331">
        <v>59</v>
      </c>
      <c r="E331" s="1">
        <v>34</v>
      </c>
      <c r="F331">
        <v>2520</v>
      </c>
      <c r="H331" s="66">
        <f t="shared" si="20"/>
        <v>2.3584905660377355</v>
      </c>
      <c r="I331" s="66">
        <f t="shared" si="21"/>
        <v>27.830188679245285</v>
      </c>
      <c r="J331" s="66">
        <f t="shared" si="22"/>
        <v>1188.6792452830189</v>
      </c>
      <c r="K331" s="66">
        <f t="shared" si="23"/>
        <v>28.867924528301884</v>
      </c>
    </row>
    <row r="332" spans="1:11">
      <c r="A332" t="s">
        <v>2380</v>
      </c>
      <c r="B332">
        <v>1230</v>
      </c>
      <c r="C332" s="1">
        <v>9</v>
      </c>
      <c r="D332">
        <v>41</v>
      </c>
      <c r="E332" s="1">
        <v>12</v>
      </c>
      <c r="F332">
        <v>1330</v>
      </c>
      <c r="H332" s="66">
        <f t="shared" si="20"/>
        <v>3.6585365853658538</v>
      </c>
      <c r="I332" s="66">
        <f t="shared" si="21"/>
        <v>16.666666666666668</v>
      </c>
      <c r="J332" s="66">
        <f t="shared" si="22"/>
        <v>540.65040650406502</v>
      </c>
      <c r="K332" s="66">
        <f t="shared" si="23"/>
        <v>8.7804878048780477</v>
      </c>
    </row>
    <row r="333" spans="1:11">
      <c r="A333" t="s">
        <v>2381</v>
      </c>
      <c r="B333">
        <v>1780</v>
      </c>
      <c r="C333" s="1">
        <v>12</v>
      </c>
      <c r="D333">
        <v>60</v>
      </c>
      <c r="E333" s="1">
        <v>23</v>
      </c>
      <c r="F333">
        <v>3120</v>
      </c>
      <c r="H333" s="66">
        <f t="shared" si="20"/>
        <v>3.3707865168539328</v>
      </c>
      <c r="I333" s="66">
        <f t="shared" si="21"/>
        <v>16.853932584269664</v>
      </c>
      <c r="J333" s="66">
        <f t="shared" si="22"/>
        <v>876.40449438202245</v>
      </c>
      <c r="K333" s="66">
        <f t="shared" si="23"/>
        <v>11.629213483146067</v>
      </c>
    </row>
    <row r="334" spans="1:11">
      <c r="A334" t="s">
        <v>2382</v>
      </c>
      <c r="B334">
        <v>770</v>
      </c>
      <c r="C334" s="1">
        <v>7</v>
      </c>
      <c r="D334">
        <v>39</v>
      </c>
      <c r="E334" s="1">
        <v>16</v>
      </c>
      <c r="F334">
        <v>2680</v>
      </c>
      <c r="H334" s="66">
        <f t="shared" si="20"/>
        <v>4.545454545454545</v>
      </c>
      <c r="I334" s="66">
        <f t="shared" si="21"/>
        <v>25.324675324675326</v>
      </c>
      <c r="J334" s="66">
        <f t="shared" si="22"/>
        <v>1740.2597402597403</v>
      </c>
      <c r="K334" s="66">
        <f t="shared" si="23"/>
        <v>18.7012987012987</v>
      </c>
    </row>
    <row r="335" spans="1:11">
      <c r="A335" t="s">
        <v>3249</v>
      </c>
      <c r="B335">
        <v>1250</v>
      </c>
      <c r="C335" s="1">
        <v>7</v>
      </c>
      <c r="D335">
        <v>17</v>
      </c>
      <c r="E335" s="1">
        <v>12</v>
      </c>
      <c r="F335">
        <v>1110</v>
      </c>
      <c r="H335" s="66">
        <f t="shared" si="20"/>
        <v>2.8</v>
      </c>
      <c r="I335" s="66">
        <f t="shared" si="21"/>
        <v>6.8</v>
      </c>
      <c r="J335" s="66">
        <f t="shared" si="22"/>
        <v>444</v>
      </c>
      <c r="K335" s="66">
        <f t="shared" si="23"/>
        <v>8.64</v>
      </c>
    </row>
    <row r="336" spans="1:11">
      <c r="A336" t="s">
        <v>2373</v>
      </c>
      <c r="B336">
        <v>590</v>
      </c>
      <c r="C336" s="1">
        <v>9</v>
      </c>
      <c r="D336">
        <v>6</v>
      </c>
      <c r="E336" s="1">
        <v>4.5</v>
      </c>
      <c r="F336">
        <v>980</v>
      </c>
      <c r="H336" s="66">
        <f t="shared" si="20"/>
        <v>7.6271186440677967</v>
      </c>
      <c r="I336" s="66">
        <f t="shared" si="21"/>
        <v>5.0847457627118642</v>
      </c>
      <c r="J336" s="66">
        <f t="shared" si="22"/>
        <v>830.50847457627117</v>
      </c>
      <c r="K336" s="66">
        <f t="shared" si="23"/>
        <v>6.8644067796610173</v>
      </c>
    </row>
    <row r="337" spans="1:11">
      <c r="A337" t="s">
        <v>2383</v>
      </c>
      <c r="B337">
        <v>680</v>
      </c>
      <c r="C337" s="1">
        <v>0</v>
      </c>
      <c r="D337">
        <v>57</v>
      </c>
      <c r="E337" s="1">
        <v>11</v>
      </c>
      <c r="F337">
        <v>1960</v>
      </c>
      <c r="H337" s="66">
        <f t="shared" si="20"/>
        <v>0</v>
      </c>
      <c r="I337" s="66">
        <f t="shared" si="21"/>
        <v>41.911764705882348</v>
      </c>
      <c r="J337" s="66">
        <f t="shared" si="22"/>
        <v>1441.1764705882354</v>
      </c>
      <c r="K337" s="66">
        <f t="shared" si="23"/>
        <v>14.558823529411766</v>
      </c>
    </row>
    <row r="338" spans="1:11">
      <c r="A338" t="s">
        <v>2456</v>
      </c>
      <c r="B338">
        <v>290</v>
      </c>
      <c r="C338">
        <v>0</v>
      </c>
      <c r="D338">
        <v>0</v>
      </c>
      <c r="E338">
        <v>4.5</v>
      </c>
      <c r="F338">
        <v>540</v>
      </c>
      <c r="H338" s="66">
        <f t="shared" si="20"/>
        <v>0</v>
      </c>
      <c r="I338" s="66">
        <f t="shared" si="21"/>
        <v>0</v>
      </c>
      <c r="J338" s="66">
        <f t="shared" si="22"/>
        <v>931.0344827586207</v>
      </c>
      <c r="K338" s="66">
        <f t="shared" si="23"/>
        <v>13.96551724137931</v>
      </c>
    </row>
    <row r="339" spans="1:11" ht="15" thickBot="1">
      <c r="A339" t="s">
        <v>2452</v>
      </c>
      <c r="B339">
        <v>350</v>
      </c>
      <c r="C339">
        <v>0</v>
      </c>
      <c r="D339">
        <v>2</v>
      </c>
      <c r="E339">
        <v>7</v>
      </c>
      <c r="F339">
        <v>400</v>
      </c>
      <c r="H339" s="66">
        <f t="shared" si="20"/>
        <v>0</v>
      </c>
      <c r="I339" s="66">
        <f t="shared" si="21"/>
        <v>2.8571428571428572</v>
      </c>
      <c r="J339" s="66">
        <f t="shared" si="22"/>
        <v>571.42857142857144</v>
      </c>
      <c r="K339" s="66">
        <f t="shared" si="23"/>
        <v>18</v>
      </c>
    </row>
    <row r="340" spans="1:11" ht="15" thickBot="1">
      <c r="A340" s="8" t="s">
        <v>2384</v>
      </c>
      <c r="H340" s="66"/>
      <c r="I340" s="66"/>
      <c r="J340" s="66"/>
      <c r="K340" s="66"/>
    </row>
    <row r="341" spans="1:11">
      <c r="A341" t="s">
        <v>2385</v>
      </c>
      <c r="B341">
        <v>960</v>
      </c>
      <c r="C341">
        <v>6</v>
      </c>
      <c r="D341">
        <v>42</v>
      </c>
      <c r="E341">
        <v>15</v>
      </c>
      <c r="F341">
        <v>2140</v>
      </c>
      <c r="H341" s="66">
        <f t="shared" si="20"/>
        <v>3.125</v>
      </c>
      <c r="I341" s="66">
        <f t="shared" si="21"/>
        <v>21.875</v>
      </c>
      <c r="J341" s="66">
        <f t="shared" si="22"/>
        <v>1114.5833333333333</v>
      </c>
      <c r="K341" s="66">
        <f t="shared" si="23"/>
        <v>14.0625</v>
      </c>
    </row>
    <row r="342" spans="1:11">
      <c r="A342" t="s">
        <v>2386</v>
      </c>
      <c r="B342">
        <v>870</v>
      </c>
      <c r="C342">
        <v>6</v>
      </c>
      <c r="D342">
        <v>23</v>
      </c>
      <c r="E342">
        <v>15</v>
      </c>
      <c r="F342">
        <v>1720</v>
      </c>
      <c r="H342" s="66">
        <f t="shared" si="20"/>
        <v>3.4482758620689653</v>
      </c>
      <c r="I342" s="66">
        <f t="shared" si="21"/>
        <v>13.218390804597702</v>
      </c>
      <c r="J342" s="66">
        <f t="shared" si="22"/>
        <v>988.50574712643675</v>
      </c>
      <c r="K342" s="66">
        <f t="shared" si="23"/>
        <v>15.517241379310345</v>
      </c>
    </row>
    <row r="343" spans="1:11">
      <c r="A343" t="s">
        <v>2387</v>
      </c>
      <c r="B343">
        <v>1460</v>
      </c>
      <c r="C343">
        <v>10</v>
      </c>
      <c r="D343">
        <v>63</v>
      </c>
      <c r="E343">
        <v>28</v>
      </c>
      <c r="F343">
        <v>2090</v>
      </c>
      <c r="H343" s="66">
        <f t="shared" si="20"/>
        <v>3.4246575342465753</v>
      </c>
      <c r="I343" s="66">
        <f t="shared" si="21"/>
        <v>21.575342465753426</v>
      </c>
      <c r="J343" s="66">
        <f t="shared" si="22"/>
        <v>715.7534246575342</v>
      </c>
      <c r="K343" s="66">
        <f t="shared" si="23"/>
        <v>17.260273972602739</v>
      </c>
    </row>
    <row r="344" spans="1:11">
      <c r="A344" t="s">
        <v>2388</v>
      </c>
      <c r="B344">
        <v>1270</v>
      </c>
      <c r="C344">
        <v>8</v>
      </c>
      <c r="D344">
        <v>56</v>
      </c>
      <c r="E344">
        <v>27</v>
      </c>
      <c r="F344">
        <v>2420</v>
      </c>
      <c r="H344" s="66">
        <f t="shared" si="20"/>
        <v>3.1496062992125982</v>
      </c>
      <c r="I344" s="66">
        <f t="shared" si="21"/>
        <v>22.047244094488189</v>
      </c>
      <c r="J344" s="66">
        <f t="shared" si="22"/>
        <v>952.75590551181097</v>
      </c>
      <c r="K344" s="66">
        <f t="shared" si="23"/>
        <v>19.133858267716537</v>
      </c>
    </row>
    <row r="345" spans="1:11">
      <c r="A345" t="s">
        <v>2389</v>
      </c>
      <c r="B345">
        <v>320</v>
      </c>
      <c r="C345">
        <v>7</v>
      </c>
      <c r="D345">
        <v>7</v>
      </c>
      <c r="E345">
        <v>0.5</v>
      </c>
      <c r="F345">
        <v>45</v>
      </c>
      <c r="H345" s="66">
        <f t="shared" si="20"/>
        <v>10.9375</v>
      </c>
      <c r="I345" s="66">
        <f t="shared" si="21"/>
        <v>10.9375</v>
      </c>
      <c r="J345" s="66">
        <f t="shared" si="22"/>
        <v>70.3125</v>
      </c>
      <c r="K345" s="66">
        <f t="shared" si="23"/>
        <v>1.40625</v>
      </c>
    </row>
    <row r="346" spans="1:11">
      <c r="A346" t="s">
        <v>2390</v>
      </c>
      <c r="B346">
        <v>130</v>
      </c>
      <c r="C346">
        <v>4</v>
      </c>
      <c r="D346">
        <v>1</v>
      </c>
      <c r="E346">
        <v>0</v>
      </c>
      <c r="F346">
        <v>0</v>
      </c>
      <c r="H346" s="66">
        <f t="shared" si="20"/>
        <v>15.384615384615385</v>
      </c>
      <c r="I346" s="66">
        <f t="shared" si="21"/>
        <v>3.8461538461538463</v>
      </c>
      <c r="J346" s="66">
        <f t="shared" si="22"/>
        <v>0</v>
      </c>
      <c r="K346" s="66">
        <f t="shared" si="23"/>
        <v>0</v>
      </c>
    </row>
    <row r="347" spans="1:11">
      <c r="A347" t="s">
        <v>2391</v>
      </c>
      <c r="B347">
        <v>50</v>
      </c>
      <c r="C347">
        <v>3</v>
      </c>
      <c r="D347">
        <v>2</v>
      </c>
      <c r="E347">
        <v>0</v>
      </c>
      <c r="F347">
        <v>140</v>
      </c>
      <c r="H347" s="66">
        <f t="shared" si="20"/>
        <v>30</v>
      </c>
      <c r="I347" s="66">
        <f t="shared" si="21"/>
        <v>20</v>
      </c>
      <c r="J347" s="66">
        <f t="shared" si="22"/>
        <v>1400</v>
      </c>
      <c r="K347" s="66">
        <f t="shared" si="23"/>
        <v>0</v>
      </c>
    </row>
    <row r="348" spans="1:11">
      <c r="A348" t="s">
        <v>2450</v>
      </c>
      <c r="B348">
        <v>90</v>
      </c>
      <c r="C348">
        <v>3</v>
      </c>
      <c r="D348">
        <v>3</v>
      </c>
      <c r="E348">
        <v>0</v>
      </c>
      <c r="F348">
        <v>170</v>
      </c>
      <c r="H348" s="66">
        <f t="shared" si="20"/>
        <v>16.666666666666668</v>
      </c>
      <c r="I348" s="66">
        <f t="shared" si="21"/>
        <v>16.666666666666668</v>
      </c>
      <c r="J348" s="66">
        <f t="shared" si="22"/>
        <v>944.44444444444446</v>
      </c>
      <c r="K348" s="66">
        <f t="shared" si="23"/>
        <v>0</v>
      </c>
    </row>
    <row r="349" spans="1:11">
      <c r="A349" t="s">
        <v>2451</v>
      </c>
      <c r="B349">
        <v>260</v>
      </c>
      <c r="C349">
        <v>0</v>
      </c>
      <c r="D349">
        <v>0</v>
      </c>
      <c r="E349">
        <v>3.5</v>
      </c>
      <c r="F349">
        <v>240</v>
      </c>
      <c r="H349" s="66">
        <f t="shared" si="20"/>
        <v>0</v>
      </c>
      <c r="I349" s="66">
        <f t="shared" si="21"/>
        <v>0</v>
      </c>
      <c r="J349" s="66">
        <f t="shared" si="22"/>
        <v>461.53846153846155</v>
      </c>
      <c r="K349" s="66">
        <f t="shared" si="23"/>
        <v>12.115384615384615</v>
      </c>
    </row>
    <row r="350" spans="1:11">
      <c r="A350" t="s">
        <v>2452</v>
      </c>
      <c r="B350">
        <v>350</v>
      </c>
      <c r="C350">
        <v>0</v>
      </c>
      <c r="D350">
        <v>2</v>
      </c>
      <c r="E350">
        <v>7</v>
      </c>
      <c r="F350">
        <v>400</v>
      </c>
      <c r="H350" s="66">
        <f t="shared" si="20"/>
        <v>0</v>
      </c>
      <c r="I350" s="66">
        <f t="shared" si="21"/>
        <v>2.8571428571428572</v>
      </c>
      <c r="J350" s="66">
        <f t="shared" si="22"/>
        <v>571.42857142857144</v>
      </c>
      <c r="K350" s="66">
        <f t="shared" si="23"/>
        <v>18</v>
      </c>
    </row>
    <row r="351" spans="1:11">
      <c r="A351" t="s">
        <v>2453</v>
      </c>
      <c r="B351">
        <v>310</v>
      </c>
      <c r="C351">
        <v>0</v>
      </c>
      <c r="D351">
        <v>2</v>
      </c>
      <c r="E351">
        <v>6</v>
      </c>
      <c r="F351">
        <v>550</v>
      </c>
      <c r="H351" s="66">
        <f t="shared" si="20"/>
        <v>0</v>
      </c>
      <c r="I351" s="66">
        <f t="shared" si="21"/>
        <v>3.225806451612903</v>
      </c>
      <c r="J351" s="66">
        <f t="shared" si="22"/>
        <v>887.09677419354841</v>
      </c>
      <c r="K351" s="66">
        <f t="shared" si="23"/>
        <v>17.419354838709676</v>
      </c>
    </row>
    <row r="352" spans="1:11">
      <c r="A352" t="s">
        <v>2454</v>
      </c>
      <c r="B352">
        <v>270</v>
      </c>
      <c r="C352" s="1">
        <v>0</v>
      </c>
      <c r="D352">
        <v>1</v>
      </c>
      <c r="E352">
        <v>3.5</v>
      </c>
      <c r="F352">
        <v>200</v>
      </c>
      <c r="H352" s="66">
        <f t="shared" ref="H352:H414" si="24">C352/B352*500</f>
        <v>0</v>
      </c>
      <c r="I352" s="66">
        <f t="shared" ref="I352:I414" si="25">D352/B352*500</f>
        <v>1.8518518518518519</v>
      </c>
      <c r="J352" s="66">
        <f t="shared" ref="J352:J414" si="26">F352/B352*500</f>
        <v>370.37037037037032</v>
      </c>
      <c r="K352" s="66">
        <f t="shared" ref="K352:K414" si="27">(E352*9)/B352*100</f>
        <v>11.666666666666666</v>
      </c>
    </row>
    <row r="353" spans="1:11">
      <c r="A353" t="s">
        <v>2455</v>
      </c>
      <c r="B353">
        <v>15</v>
      </c>
      <c r="C353">
        <v>0</v>
      </c>
      <c r="D353">
        <v>0</v>
      </c>
      <c r="E353">
        <v>0</v>
      </c>
      <c r="F353">
        <v>105</v>
      </c>
      <c r="H353" s="66">
        <f t="shared" si="24"/>
        <v>0</v>
      </c>
      <c r="I353" s="66">
        <f t="shared" si="25"/>
        <v>0</v>
      </c>
      <c r="J353" s="66">
        <f t="shared" si="26"/>
        <v>3500</v>
      </c>
      <c r="K353" s="66">
        <f t="shared" si="27"/>
        <v>0</v>
      </c>
    </row>
    <row r="354" spans="1:11">
      <c r="A354" t="s">
        <v>2456</v>
      </c>
      <c r="B354">
        <v>290</v>
      </c>
      <c r="C354">
        <v>0</v>
      </c>
      <c r="D354">
        <v>0</v>
      </c>
      <c r="E354">
        <v>4.5</v>
      </c>
      <c r="F354">
        <v>540</v>
      </c>
      <c r="H354" s="66">
        <f t="shared" si="24"/>
        <v>0</v>
      </c>
      <c r="I354" s="66">
        <f t="shared" si="25"/>
        <v>0</v>
      </c>
      <c r="J354" s="66">
        <f t="shared" si="26"/>
        <v>931.0344827586207</v>
      </c>
      <c r="K354" s="66">
        <f t="shared" si="27"/>
        <v>13.96551724137931</v>
      </c>
    </row>
    <row r="355" spans="1:11">
      <c r="A355" t="s">
        <v>2457</v>
      </c>
      <c r="B355">
        <v>440</v>
      </c>
      <c r="C355">
        <v>3</v>
      </c>
      <c r="D355">
        <v>11</v>
      </c>
      <c r="E355">
        <v>8</v>
      </c>
      <c r="F355">
        <v>870</v>
      </c>
      <c r="H355" s="66">
        <f t="shared" si="24"/>
        <v>3.4090909090909087</v>
      </c>
      <c r="I355" s="66">
        <f t="shared" si="25"/>
        <v>12.5</v>
      </c>
      <c r="J355" s="66">
        <f t="shared" si="26"/>
        <v>988.63636363636363</v>
      </c>
      <c r="K355" s="66">
        <f t="shared" si="27"/>
        <v>16.363636363636363</v>
      </c>
    </row>
    <row r="356" spans="1:11">
      <c r="A356" t="s">
        <v>2392</v>
      </c>
      <c r="B356">
        <v>790</v>
      </c>
      <c r="C356">
        <v>9</v>
      </c>
      <c r="D356">
        <v>51</v>
      </c>
      <c r="E356">
        <v>21</v>
      </c>
      <c r="F356">
        <v>1600</v>
      </c>
      <c r="H356" s="66">
        <f t="shared" si="24"/>
        <v>5.6962025316455698</v>
      </c>
      <c r="I356" s="66">
        <f t="shared" si="25"/>
        <v>32.278481012658226</v>
      </c>
      <c r="J356" s="66">
        <f t="shared" si="26"/>
        <v>1012.6582278481013</v>
      </c>
      <c r="K356" s="66">
        <f t="shared" si="27"/>
        <v>23.924050632911392</v>
      </c>
    </row>
    <row r="357" spans="1:11">
      <c r="A357" t="s">
        <v>2393</v>
      </c>
      <c r="B357">
        <v>870</v>
      </c>
      <c r="C357">
        <v>12</v>
      </c>
      <c r="D357">
        <v>52</v>
      </c>
      <c r="E357">
        <v>22</v>
      </c>
      <c r="F357">
        <v>1600</v>
      </c>
      <c r="H357" s="66">
        <f t="shared" si="24"/>
        <v>6.8965517241379306</v>
      </c>
      <c r="I357" s="66">
        <f t="shared" si="25"/>
        <v>29.885057471264368</v>
      </c>
      <c r="J357" s="66">
        <f t="shared" si="26"/>
        <v>919.54022988505744</v>
      </c>
      <c r="K357" s="66">
        <f t="shared" si="27"/>
        <v>22.758620689655174</v>
      </c>
    </row>
    <row r="358" spans="1:11" ht="15" thickBot="1">
      <c r="A358" t="s">
        <v>2394</v>
      </c>
      <c r="B358">
        <v>1600</v>
      </c>
      <c r="C358">
        <v>7</v>
      </c>
      <c r="D358">
        <v>63</v>
      </c>
      <c r="E358">
        <v>32</v>
      </c>
      <c r="F358">
        <v>2340</v>
      </c>
      <c r="H358" s="66">
        <f t="shared" si="24"/>
        <v>2.1875</v>
      </c>
      <c r="I358" s="66">
        <f t="shared" si="25"/>
        <v>19.6875</v>
      </c>
      <c r="J358" s="66">
        <f t="shared" si="26"/>
        <v>731.25</v>
      </c>
      <c r="K358" s="66">
        <f t="shared" si="27"/>
        <v>18</v>
      </c>
    </row>
    <row r="359" spans="1:11" ht="15" thickBot="1">
      <c r="A359" s="8" t="s">
        <v>2395</v>
      </c>
      <c r="H359" s="66"/>
      <c r="I359" s="66"/>
      <c r="J359" s="66"/>
      <c r="K359" s="66"/>
    </row>
    <row r="360" spans="1:11">
      <c r="A360" t="s">
        <v>2396</v>
      </c>
      <c r="B360">
        <v>740</v>
      </c>
      <c r="C360">
        <v>7</v>
      </c>
      <c r="D360">
        <v>51</v>
      </c>
      <c r="E360">
        <v>13</v>
      </c>
      <c r="F360">
        <v>1250</v>
      </c>
      <c r="H360" s="66">
        <f t="shared" si="24"/>
        <v>4.7297297297297298</v>
      </c>
      <c r="I360" s="66">
        <f t="shared" si="25"/>
        <v>34.45945945945946</v>
      </c>
      <c r="J360" s="66">
        <f t="shared" si="26"/>
        <v>844.59459459459458</v>
      </c>
      <c r="K360" s="66">
        <f t="shared" si="27"/>
        <v>15.810810810810811</v>
      </c>
    </row>
    <row r="361" spans="1:11">
      <c r="A361" t="s">
        <v>2397</v>
      </c>
      <c r="B361">
        <v>760</v>
      </c>
      <c r="C361">
        <v>7</v>
      </c>
      <c r="D361">
        <v>57</v>
      </c>
      <c r="E361">
        <v>14</v>
      </c>
      <c r="F361">
        <v>1160</v>
      </c>
      <c r="H361" s="66">
        <f t="shared" si="24"/>
        <v>4.6052631578947363</v>
      </c>
      <c r="I361" s="66">
        <f t="shared" si="25"/>
        <v>37.5</v>
      </c>
      <c r="J361" s="66">
        <f t="shared" si="26"/>
        <v>763.1578947368422</v>
      </c>
      <c r="K361" s="66">
        <f t="shared" si="27"/>
        <v>16.578947368421051</v>
      </c>
    </row>
    <row r="362" spans="1:11">
      <c r="A362" t="s">
        <v>2398</v>
      </c>
      <c r="B362">
        <v>760</v>
      </c>
      <c r="C362">
        <v>7</v>
      </c>
      <c r="D362">
        <v>81</v>
      </c>
      <c r="E362">
        <v>9</v>
      </c>
      <c r="F362">
        <v>1880</v>
      </c>
      <c r="H362" s="66">
        <f t="shared" si="24"/>
        <v>4.6052631578947363</v>
      </c>
      <c r="I362" s="66">
        <f t="shared" si="25"/>
        <v>53.289473684210527</v>
      </c>
      <c r="J362" s="66">
        <f t="shared" si="26"/>
        <v>1236.8421052631579</v>
      </c>
      <c r="K362" s="66">
        <f t="shared" si="27"/>
        <v>10.657894736842104</v>
      </c>
    </row>
    <row r="363" spans="1:11">
      <c r="A363" t="s">
        <v>2399</v>
      </c>
      <c r="B363">
        <v>800</v>
      </c>
      <c r="C363">
        <v>4</v>
      </c>
      <c r="D363">
        <v>46</v>
      </c>
      <c r="E363">
        <v>13</v>
      </c>
      <c r="F363">
        <v>2250</v>
      </c>
      <c r="H363" s="66">
        <f t="shared" si="24"/>
        <v>2.5</v>
      </c>
      <c r="I363" s="66">
        <f t="shared" si="25"/>
        <v>28.75</v>
      </c>
      <c r="J363" s="66">
        <f t="shared" si="26"/>
        <v>1406.25</v>
      </c>
      <c r="K363" s="66">
        <f t="shared" si="27"/>
        <v>14.625</v>
      </c>
    </row>
    <row r="364" spans="1:11">
      <c r="A364" t="s">
        <v>2400</v>
      </c>
      <c r="B364">
        <v>680</v>
      </c>
      <c r="C364">
        <v>4</v>
      </c>
      <c r="D364">
        <v>48</v>
      </c>
      <c r="E364">
        <v>10</v>
      </c>
      <c r="F364">
        <v>3580</v>
      </c>
      <c r="H364" s="66">
        <f t="shared" si="24"/>
        <v>2.9411764705882351</v>
      </c>
      <c r="I364" s="66">
        <f t="shared" si="25"/>
        <v>35.294117647058826</v>
      </c>
      <c r="J364" s="66">
        <f t="shared" si="26"/>
        <v>2632.3529411764707</v>
      </c>
      <c r="K364" s="66">
        <f t="shared" si="27"/>
        <v>13.23529411764706</v>
      </c>
    </row>
    <row r="365" spans="1:11">
      <c r="A365" t="s">
        <v>2401</v>
      </c>
      <c r="B365">
        <v>830</v>
      </c>
      <c r="C365">
        <v>7</v>
      </c>
      <c r="D365">
        <v>39</v>
      </c>
      <c r="E365">
        <v>14</v>
      </c>
      <c r="F365">
        <v>2300</v>
      </c>
      <c r="H365" s="66">
        <f t="shared" si="24"/>
        <v>4.2168674698795181</v>
      </c>
      <c r="I365" s="66">
        <f t="shared" si="25"/>
        <v>23.493975903614459</v>
      </c>
      <c r="J365" s="66">
        <f t="shared" si="26"/>
        <v>1385.5421686746988</v>
      </c>
      <c r="K365" s="66">
        <f t="shared" si="27"/>
        <v>15.180722891566264</v>
      </c>
    </row>
    <row r="366" spans="1:11">
      <c r="A366" t="s">
        <v>2402</v>
      </c>
      <c r="B366">
        <v>940</v>
      </c>
      <c r="C366">
        <v>7</v>
      </c>
      <c r="D366">
        <v>41</v>
      </c>
      <c r="E366">
        <v>17</v>
      </c>
      <c r="F366">
        <v>2630</v>
      </c>
      <c r="H366" s="66">
        <f t="shared" si="24"/>
        <v>3.7234042553191493</v>
      </c>
      <c r="I366" s="66">
        <f t="shared" si="25"/>
        <v>21.808510638297872</v>
      </c>
      <c r="J366" s="66">
        <f t="shared" si="26"/>
        <v>1398.936170212766</v>
      </c>
      <c r="K366" s="66">
        <f t="shared" si="27"/>
        <v>16.276595744680851</v>
      </c>
    </row>
    <row r="367" spans="1:11">
      <c r="A367" t="s">
        <v>2403</v>
      </c>
      <c r="B367">
        <v>810</v>
      </c>
      <c r="C367">
        <v>8</v>
      </c>
      <c r="D367">
        <v>51</v>
      </c>
      <c r="E367">
        <v>13</v>
      </c>
      <c r="F367">
        <v>1890</v>
      </c>
      <c r="H367" s="66">
        <f t="shared" si="24"/>
        <v>4.9382716049382713</v>
      </c>
      <c r="I367" s="66">
        <f t="shared" si="25"/>
        <v>31.481481481481477</v>
      </c>
      <c r="J367" s="66">
        <f t="shared" si="26"/>
        <v>1166.6666666666667</v>
      </c>
      <c r="K367" s="66">
        <f t="shared" si="27"/>
        <v>14.444444444444443</v>
      </c>
    </row>
    <row r="368" spans="1:11">
      <c r="A368" t="s">
        <v>2404</v>
      </c>
      <c r="B368">
        <v>490</v>
      </c>
      <c r="C368">
        <v>8</v>
      </c>
      <c r="D368">
        <v>49</v>
      </c>
      <c r="E368">
        <v>4</v>
      </c>
      <c r="F368">
        <v>1270</v>
      </c>
      <c r="H368" s="66">
        <f t="shared" si="24"/>
        <v>8.1632653061224492</v>
      </c>
      <c r="I368" s="66">
        <f t="shared" si="25"/>
        <v>50</v>
      </c>
      <c r="J368" s="66">
        <f t="shared" si="26"/>
        <v>1295.9183673469388</v>
      </c>
      <c r="K368" s="66">
        <f t="shared" si="27"/>
        <v>7.3469387755102051</v>
      </c>
    </row>
    <row r="369" spans="1:11">
      <c r="A369" t="s">
        <v>2405</v>
      </c>
      <c r="B369">
        <v>720</v>
      </c>
      <c r="C369">
        <v>9</v>
      </c>
      <c r="D369">
        <v>26</v>
      </c>
      <c r="E369">
        <v>6</v>
      </c>
      <c r="F369">
        <v>1570</v>
      </c>
      <c r="H369" s="66">
        <f t="shared" si="24"/>
        <v>6.25</v>
      </c>
      <c r="I369" s="66">
        <f t="shared" si="25"/>
        <v>18.055555555555554</v>
      </c>
      <c r="J369" s="66">
        <f t="shared" si="26"/>
        <v>1090.2777777777776</v>
      </c>
      <c r="K369" s="66">
        <f t="shared" si="27"/>
        <v>7.5</v>
      </c>
    </row>
    <row r="370" spans="1:11">
      <c r="A370" t="s">
        <v>2406</v>
      </c>
      <c r="B370">
        <v>780</v>
      </c>
      <c r="C370">
        <v>7</v>
      </c>
      <c r="D370">
        <v>57</v>
      </c>
      <c r="E370">
        <v>13</v>
      </c>
      <c r="F370">
        <v>1350</v>
      </c>
      <c r="H370" s="66">
        <f t="shared" si="24"/>
        <v>4.4871794871794872</v>
      </c>
      <c r="I370" s="66">
        <f t="shared" si="25"/>
        <v>36.53846153846154</v>
      </c>
      <c r="J370" s="66">
        <f t="shared" si="26"/>
        <v>865.38461538461547</v>
      </c>
      <c r="K370" s="66">
        <f t="shared" si="27"/>
        <v>15</v>
      </c>
    </row>
    <row r="371" spans="1:11">
      <c r="A371" t="s">
        <v>2407</v>
      </c>
      <c r="B371">
        <v>440</v>
      </c>
      <c r="C371">
        <v>8</v>
      </c>
      <c r="D371">
        <v>39</v>
      </c>
      <c r="E371">
        <v>3.5</v>
      </c>
      <c r="F371">
        <v>940</v>
      </c>
      <c r="H371" s="66">
        <f t="shared" si="24"/>
        <v>9.0909090909090899</v>
      </c>
      <c r="I371" s="66">
        <f t="shared" si="25"/>
        <v>44.31818181818182</v>
      </c>
      <c r="J371" s="66">
        <f t="shared" si="26"/>
        <v>1068.181818181818</v>
      </c>
      <c r="K371" s="66">
        <f t="shared" si="27"/>
        <v>7.1590909090909092</v>
      </c>
    </row>
    <row r="372" spans="1:11">
      <c r="A372" t="s">
        <v>2408</v>
      </c>
      <c r="B372">
        <v>1010</v>
      </c>
      <c r="C372">
        <v>9</v>
      </c>
      <c r="D372">
        <v>40</v>
      </c>
      <c r="E372">
        <v>14</v>
      </c>
      <c r="F372">
        <v>1680</v>
      </c>
      <c r="H372" s="66">
        <f t="shared" si="24"/>
        <v>4.455445544554455</v>
      </c>
      <c r="I372" s="66">
        <f t="shared" si="25"/>
        <v>19.801980198019802</v>
      </c>
      <c r="J372" s="66">
        <f t="shared" si="26"/>
        <v>831.6831683168316</v>
      </c>
      <c r="K372" s="66">
        <f t="shared" si="27"/>
        <v>12.475247524752476</v>
      </c>
    </row>
    <row r="373" spans="1:11">
      <c r="A373" t="s">
        <v>2409</v>
      </c>
      <c r="B373">
        <v>790</v>
      </c>
      <c r="C373">
        <v>3</v>
      </c>
      <c r="D373">
        <v>42</v>
      </c>
      <c r="E373">
        <v>15</v>
      </c>
      <c r="F373">
        <v>2770</v>
      </c>
      <c r="H373" s="66">
        <f t="shared" si="24"/>
        <v>1.8987341772151898</v>
      </c>
      <c r="I373" s="66">
        <f t="shared" si="25"/>
        <v>26.582278481012658</v>
      </c>
      <c r="J373" s="66">
        <f t="shared" si="26"/>
        <v>1753.1645569620252</v>
      </c>
      <c r="K373" s="66">
        <f t="shared" si="27"/>
        <v>17.088607594936708</v>
      </c>
    </row>
    <row r="374" spans="1:11">
      <c r="A374" t="s">
        <v>2410</v>
      </c>
      <c r="B374">
        <v>690</v>
      </c>
      <c r="C374">
        <v>5</v>
      </c>
      <c r="D374">
        <v>29</v>
      </c>
      <c r="E374">
        <v>11</v>
      </c>
      <c r="F374">
        <v>2160</v>
      </c>
      <c r="H374" s="66">
        <f t="shared" si="24"/>
        <v>3.6231884057971016</v>
      </c>
      <c r="I374" s="66">
        <f t="shared" si="25"/>
        <v>21.014492753623188</v>
      </c>
      <c r="J374" s="66">
        <f t="shared" si="26"/>
        <v>1565.217391304348</v>
      </c>
      <c r="K374" s="66">
        <f t="shared" si="27"/>
        <v>14.347826086956522</v>
      </c>
    </row>
    <row r="375" spans="1:11">
      <c r="A375" t="s">
        <v>2411</v>
      </c>
      <c r="B375">
        <v>750</v>
      </c>
      <c r="C375">
        <v>5</v>
      </c>
      <c r="D375">
        <v>30</v>
      </c>
      <c r="E375">
        <v>12</v>
      </c>
      <c r="F375">
        <v>2330</v>
      </c>
      <c r="H375" s="66">
        <f t="shared" si="24"/>
        <v>3.3333333333333335</v>
      </c>
      <c r="I375" s="66">
        <f t="shared" si="25"/>
        <v>20</v>
      </c>
      <c r="J375" s="66">
        <f t="shared" si="26"/>
        <v>1553.3333333333333</v>
      </c>
      <c r="K375" s="66">
        <f t="shared" si="27"/>
        <v>14.399999999999999</v>
      </c>
    </row>
    <row r="376" spans="1:11">
      <c r="A376" t="s">
        <v>2412</v>
      </c>
      <c r="B376">
        <v>810</v>
      </c>
      <c r="C376">
        <v>4</v>
      </c>
      <c r="D376">
        <v>59</v>
      </c>
      <c r="E376">
        <v>13</v>
      </c>
      <c r="F376">
        <v>1370</v>
      </c>
      <c r="H376" s="66">
        <f t="shared" si="24"/>
        <v>2.4691358024691357</v>
      </c>
      <c r="I376" s="66">
        <f t="shared" si="25"/>
        <v>36.419753086419753</v>
      </c>
      <c r="J376" s="66">
        <f t="shared" si="26"/>
        <v>845.67901234567898</v>
      </c>
      <c r="K376" s="66">
        <f t="shared" si="27"/>
        <v>14.444444444444443</v>
      </c>
    </row>
    <row r="377" spans="1:11">
      <c r="A377" t="s">
        <v>2413</v>
      </c>
      <c r="B377">
        <v>620</v>
      </c>
      <c r="C377">
        <v>7</v>
      </c>
      <c r="D377">
        <v>61</v>
      </c>
      <c r="E377">
        <v>6</v>
      </c>
      <c r="F377">
        <v>890</v>
      </c>
      <c r="H377" s="66">
        <f t="shared" si="24"/>
        <v>5.6451612903225801</v>
      </c>
      <c r="I377" s="66">
        <f t="shared" si="25"/>
        <v>49.193548387096776</v>
      </c>
      <c r="J377" s="66">
        <f t="shared" si="26"/>
        <v>717.74193548387098</v>
      </c>
      <c r="K377" s="66">
        <f t="shared" si="27"/>
        <v>8.7096774193548381</v>
      </c>
    </row>
    <row r="378" spans="1:11">
      <c r="A378" t="s">
        <v>2414</v>
      </c>
      <c r="B378">
        <v>830</v>
      </c>
      <c r="C378">
        <v>6</v>
      </c>
      <c r="D378">
        <v>25</v>
      </c>
      <c r="E378">
        <v>22</v>
      </c>
      <c r="F378">
        <v>2650</v>
      </c>
      <c r="H378" s="66">
        <f t="shared" si="24"/>
        <v>3.6144578313253013</v>
      </c>
      <c r="I378" s="66">
        <f t="shared" si="25"/>
        <v>15.060240963855422</v>
      </c>
      <c r="J378" s="66">
        <f t="shared" si="26"/>
        <v>1596.3855421686749</v>
      </c>
      <c r="K378" s="66">
        <f t="shared" si="27"/>
        <v>23.85542168674699</v>
      </c>
    </row>
    <row r="379" spans="1:11" ht="15" thickBot="1">
      <c r="A379" t="s">
        <v>2415</v>
      </c>
      <c r="B379">
        <v>810</v>
      </c>
      <c r="C379">
        <v>9</v>
      </c>
      <c r="D379">
        <v>66</v>
      </c>
      <c r="E379">
        <v>15</v>
      </c>
      <c r="F379">
        <v>2100</v>
      </c>
      <c r="H379" s="66">
        <f t="shared" si="24"/>
        <v>5.5555555555555554</v>
      </c>
      <c r="I379" s="66">
        <f t="shared" si="25"/>
        <v>40.740740740740748</v>
      </c>
      <c r="J379" s="66">
        <f t="shared" si="26"/>
        <v>1296.2962962962963</v>
      </c>
      <c r="K379" s="66">
        <f t="shared" si="27"/>
        <v>16.666666666666664</v>
      </c>
    </row>
    <row r="380" spans="1:11" ht="15" thickBot="1">
      <c r="A380" s="8" t="s">
        <v>2416</v>
      </c>
      <c r="H380" s="66"/>
      <c r="I380" s="66"/>
      <c r="J380" s="66"/>
      <c r="K380" s="66"/>
    </row>
    <row r="381" spans="1:11">
      <c r="A381" t="s">
        <v>2458</v>
      </c>
      <c r="B381">
        <v>430</v>
      </c>
      <c r="C381">
        <v>1</v>
      </c>
      <c r="D381">
        <v>13</v>
      </c>
      <c r="E381">
        <v>17</v>
      </c>
      <c r="F381">
        <v>1310</v>
      </c>
      <c r="H381" s="66">
        <f t="shared" si="24"/>
        <v>1.1627906976744187</v>
      </c>
      <c r="I381" s="66">
        <f t="shared" si="25"/>
        <v>15.116279069767442</v>
      </c>
      <c r="J381" s="66">
        <f t="shared" si="26"/>
        <v>1523.2558139534883</v>
      </c>
      <c r="K381" s="66">
        <f t="shared" si="27"/>
        <v>35.581395348837205</v>
      </c>
    </row>
    <row r="382" spans="1:11">
      <c r="A382" t="s">
        <v>2460</v>
      </c>
      <c r="B382">
        <v>170</v>
      </c>
      <c r="C382">
        <v>1</v>
      </c>
      <c r="D382">
        <v>12</v>
      </c>
      <c r="E382">
        <v>1.5</v>
      </c>
      <c r="F382">
        <v>1110</v>
      </c>
      <c r="H382" s="66">
        <f t="shared" si="24"/>
        <v>2.9411764705882351</v>
      </c>
      <c r="I382" s="66">
        <f t="shared" si="25"/>
        <v>35.294117647058826</v>
      </c>
      <c r="J382" s="66">
        <f t="shared" si="26"/>
        <v>3264.705882352941</v>
      </c>
      <c r="K382" s="66">
        <f t="shared" si="27"/>
        <v>7.9411764705882346</v>
      </c>
    </row>
    <row r="383" spans="1:11">
      <c r="A383" t="s">
        <v>2461</v>
      </c>
      <c r="B383">
        <v>460</v>
      </c>
      <c r="C383">
        <v>1</v>
      </c>
      <c r="D383">
        <v>13</v>
      </c>
      <c r="E383">
        <v>19</v>
      </c>
      <c r="F383">
        <v>1060</v>
      </c>
      <c r="H383" s="66">
        <f t="shared" si="24"/>
        <v>1.0869565217391304</v>
      </c>
      <c r="I383" s="66">
        <f t="shared" si="25"/>
        <v>14.130434782608695</v>
      </c>
      <c r="J383" s="66">
        <f t="shared" si="26"/>
        <v>1152.1739130434783</v>
      </c>
      <c r="K383" s="66">
        <f t="shared" si="27"/>
        <v>37.173913043478265</v>
      </c>
    </row>
    <row r="384" spans="1:11">
      <c r="A384" t="s">
        <v>2462</v>
      </c>
      <c r="B384">
        <v>170</v>
      </c>
      <c r="C384">
        <v>2</v>
      </c>
      <c r="D384">
        <v>7</v>
      </c>
      <c r="E384">
        <v>0</v>
      </c>
      <c r="F384">
        <v>1290</v>
      </c>
      <c r="H384" s="66">
        <f t="shared" si="24"/>
        <v>5.8823529411764701</v>
      </c>
      <c r="I384" s="66">
        <f t="shared" si="25"/>
        <v>20.588235294117649</v>
      </c>
      <c r="J384" s="66">
        <f t="shared" si="26"/>
        <v>3794.1176470588234</v>
      </c>
      <c r="K384" s="66">
        <f t="shared" si="27"/>
        <v>0</v>
      </c>
    </row>
    <row r="385" spans="1:11">
      <c r="A385" t="s">
        <v>2463</v>
      </c>
      <c r="B385">
        <v>190</v>
      </c>
      <c r="C385">
        <v>3</v>
      </c>
      <c r="D385">
        <v>9</v>
      </c>
      <c r="E385">
        <v>2</v>
      </c>
      <c r="F385">
        <v>1450</v>
      </c>
      <c r="H385" s="66">
        <f t="shared" si="24"/>
        <v>7.8947368421052637</v>
      </c>
      <c r="I385" s="66">
        <f t="shared" si="25"/>
        <v>23.684210526315791</v>
      </c>
      <c r="J385" s="66">
        <f t="shared" si="26"/>
        <v>3815.7894736842104</v>
      </c>
      <c r="K385" s="66">
        <f t="shared" si="27"/>
        <v>9.4736842105263168</v>
      </c>
    </row>
    <row r="386" spans="1:11">
      <c r="A386" t="s">
        <v>2464</v>
      </c>
      <c r="B386">
        <v>340</v>
      </c>
      <c r="C386">
        <v>2</v>
      </c>
      <c r="D386">
        <v>12</v>
      </c>
      <c r="E386">
        <v>14</v>
      </c>
      <c r="F386">
        <v>1440</v>
      </c>
      <c r="H386" s="66">
        <f t="shared" si="24"/>
        <v>2.9411764705882351</v>
      </c>
      <c r="I386" s="66">
        <f t="shared" si="25"/>
        <v>17.647058823529413</v>
      </c>
      <c r="J386" s="66">
        <f t="shared" si="26"/>
        <v>2117.6470588235293</v>
      </c>
      <c r="K386" s="66">
        <f t="shared" si="27"/>
        <v>37.058823529411768</v>
      </c>
    </row>
    <row r="387" spans="1:11">
      <c r="A387" t="s">
        <v>2457</v>
      </c>
      <c r="B387">
        <v>440</v>
      </c>
      <c r="C387">
        <v>3</v>
      </c>
      <c r="D387">
        <v>11</v>
      </c>
      <c r="E387">
        <v>8</v>
      </c>
      <c r="F387">
        <v>870</v>
      </c>
      <c r="H387" s="66">
        <f t="shared" si="24"/>
        <v>3.4090909090909087</v>
      </c>
      <c r="I387" s="66">
        <f t="shared" si="25"/>
        <v>12.5</v>
      </c>
      <c r="J387" s="66">
        <f t="shared" si="26"/>
        <v>988.63636363636363</v>
      </c>
      <c r="K387" s="66">
        <f t="shared" si="27"/>
        <v>16.363636363636363</v>
      </c>
    </row>
    <row r="388" spans="1:11">
      <c r="A388" t="s">
        <v>2450</v>
      </c>
      <c r="B388">
        <v>90</v>
      </c>
      <c r="C388" s="1">
        <v>3</v>
      </c>
      <c r="D388">
        <v>3</v>
      </c>
      <c r="E388">
        <v>0</v>
      </c>
      <c r="F388">
        <v>170</v>
      </c>
      <c r="H388" s="66">
        <f t="shared" si="24"/>
        <v>16.666666666666668</v>
      </c>
      <c r="I388" s="66">
        <f t="shared" si="25"/>
        <v>16.666666666666668</v>
      </c>
      <c r="J388" s="66">
        <f t="shared" si="26"/>
        <v>944.44444444444446</v>
      </c>
      <c r="K388" s="66">
        <f t="shared" si="27"/>
        <v>0</v>
      </c>
    </row>
    <row r="389" spans="1:11">
      <c r="A389" t="s">
        <v>2451</v>
      </c>
      <c r="B389">
        <v>260</v>
      </c>
      <c r="C389" s="1">
        <v>0</v>
      </c>
      <c r="D389">
        <v>0</v>
      </c>
      <c r="E389">
        <v>3.5</v>
      </c>
      <c r="F389">
        <v>240</v>
      </c>
      <c r="H389" s="66">
        <f t="shared" si="24"/>
        <v>0</v>
      </c>
      <c r="I389" s="66">
        <f t="shared" si="25"/>
        <v>0</v>
      </c>
      <c r="J389" s="66">
        <f t="shared" si="26"/>
        <v>461.53846153846155</v>
      </c>
      <c r="K389" s="66">
        <f t="shared" si="27"/>
        <v>12.115384615384615</v>
      </c>
    </row>
    <row r="390" spans="1:11">
      <c r="A390" t="s">
        <v>2452</v>
      </c>
      <c r="B390">
        <v>350</v>
      </c>
      <c r="C390" s="1">
        <v>0</v>
      </c>
      <c r="D390">
        <v>2</v>
      </c>
      <c r="E390">
        <v>7</v>
      </c>
      <c r="F390">
        <v>400</v>
      </c>
      <c r="H390" s="66">
        <f t="shared" si="24"/>
        <v>0</v>
      </c>
      <c r="I390" s="66">
        <f t="shared" si="25"/>
        <v>2.8571428571428572</v>
      </c>
      <c r="J390" s="66">
        <f t="shared" si="26"/>
        <v>571.42857142857144</v>
      </c>
      <c r="K390" s="66">
        <f t="shared" si="27"/>
        <v>18</v>
      </c>
    </row>
    <row r="391" spans="1:11">
      <c r="A391" t="s">
        <v>2453</v>
      </c>
      <c r="B391">
        <v>310</v>
      </c>
      <c r="C391" s="1">
        <v>0</v>
      </c>
      <c r="D391">
        <v>2</v>
      </c>
      <c r="E391">
        <v>6</v>
      </c>
      <c r="F391">
        <v>550</v>
      </c>
      <c r="H391" s="66">
        <f t="shared" si="24"/>
        <v>0</v>
      </c>
      <c r="I391" s="66">
        <f t="shared" si="25"/>
        <v>3.225806451612903</v>
      </c>
      <c r="J391" s="66">
        <f t="shared" si="26"/>
        <v>887.09677419354841</v>
      </c>
      <c r="K391" s="66">
        <f t="shared" si="27"/>
        <v>17.419354838709676</v>
      </c>
    </row>
    <row r="392" spans="1:11">
      <c r="A392" t="s">
        <v>2454</v>
      </c>
      <c r="B392">
        <v>270</v>
      </c>
      <c r="C392" s="1">
        <v>0</v>
      </c>
      <c r="D392">
        <v>1</v>
      </c>
      <c r="E392">
        <v>3.5</v>
      </c>
      <c r="F392">
        <v>200</v>
      </c>
      <c r="H392" s="66">
        <f t="shared" si="24"/>
        <v>0</v>
      </c>
      <c r="I392" s="66">
        <f t="shared" si="25"/>
        <v>1.8518518518518519</v>
      </c>
      <c r="J392" s="66">
        <f t="shared" si="26"/>
        <v>370.37037037037032</v>
      </c>
      <c r="K392" s="66">
        <f t="shared" si="27"/>
        <v>11.666666666666666</v>
      </c>
    </row>
    <row r="393" spans="1:11">
      <c r="A393" t="s">
        <v>2455</v>
      </c>
      <c r="B393">
        <v>15</v>
      </c>
      <c r="C393" s="1">
        <v>0</v>
      </c>
      <c r="D393">
        <v>0</v>
      </c>
      <c r="E393">
        <v>0</v>
      </c>
      <c r="F393">
        <v>105</v>
      </c>
      <c r="H393" s="66">
        <f t="shared" si="24"/>
        <v>0</v>
      </c>
      <c r="I393" s="66">
        <f t="shared" si="25"/>
        <v>0</v>
      </c>
      <c r="J393" s="66">
        <f t="shared" si="26"/>
        <v>3500</v>
      </c>
      <c r="K393" s="66">
        <f t="shared" si="27"/>
        <v>0</v>
      </c>
    </row>
    <row r="394" spans="1:11">
      <c r="A394" t="s">
        <v>2456</v>
      </c>
      <c r="B394">
        <v>290</v>
      </c>
      <c r="C394" s="1">
        <v>0</v>
      </c>
      <c r="D394">
        <v>0</v>
      </c>
      <c r="E394">
        <v>4.5</v>
      </c>
      <c r="F394">
        <v>540</v>
      </c>
      <c r="H394" s="66">
        <f t="shared" si="24"/>
        <v>0</v>
      </c>
      <c r="I394" s="66">
        <f t="shared" si="25"/>
        <v>0</v>
      </c>
      <c r="J394" s="66">
        <f t="shared" si="26"/>
        <v>931.0344827586207</v>
      </c>
      <c r="K394" s="66">
        <f t="shared" si="27"/>
        <v>13.96551724137931</v>
      </c>
    </row>
    <row r="395" spans="1:11">
      <c r="A395" t="s">
        <v>2417</v>
      </c>
      <c r="B395">
        <v>150</v>
      </c>
      <c r="C395" s="1">
        <v>0.5</v>
      </c>
      <c r="D395">
        <v>3</v>
      </c>
      <c r="E395">
        <v>2</v>
      </c>
      <c r="F395">
        <v>250</v>
      </c>
      <c r="H395" s="66">
        <f t="shared" si="24"/>
        <v>1.6666666666666667</v>
      </c>
      <c r="I395" s="66">
        <f t="shared" si="25"/>
        <v>10</v>
      </c>
      <c r="J395" s="66">
        <f t="shared" si="26"/>
        <v>833.33333333333337</v>
      </c>
      <c r="K395" s="66">
        <f t="shared" si="27"/>
        <v>12</v>
      </c>
    </row>
    <row r="396" spans="1:11" ht="15" thickBot="1">
      <c r="A396" t="s">
        <v>2418</v>
      </c>
      <c r="B396">
        <v>340</v>
      </c>
      <c r="C396" s="1">
        <v>7</v>
      </c>
      <c r="D396">
        <v>7</v>
      </c>
      <c r="E396">
        <v>1</v>
      </c>
      <c r="F396">
        <v>30</v>
      </c>
      <c r="H396" s="66">
        <f t="shared" si="24"/>
        <v>10.294117647058824</v>
      </c>
      <c r="I396" s="66">
        <f t="shared" si="25"/>
        <v>10.294117647058824</v>
      </c>
      <c r="J396" s="66">
        <f t="shared" si="26"/>
        <v>44.117647058823529</v>
      </c>
      <c r="K396" s="66">
        <f t="shared" si="27"/>
        <v>2.6470588235294117</v>
      </c>
    </row>
    <row r="397" spans="1:11" ht="15" thickBot="1">
      <c r="A397" s="8" t="s">
        <v>2419</v>
      </c>
      <c r="H397" s="66"/>
      <c r="I397" s="66"/>
      <c r="J397" s="66"/>
      <c r="K397" s="66"/>
    </row>
    <row r="398" spans="1:11">
      <c r="A398" t="s">
        <v>2420</v>
      </c>
      <c r="B398">
        <v>300</v>
      </c>
      <c r="C398" s="1">
        <v>0</v>
      </c>
      <c r="D398" s="1">
        <v>4</v>
      </c>
      <c r="E398">
        <v>15</v>
      </c>
      <c r="F398">
        <v>80</v>
      </c>
      <c r="H398" s="66">
        <f t="shared" si="24"/>
        <v>0</v>
      </c>
      <c r="I398" s="66">
        <f t="shared" si="25"/>
        <v>6.666666666666667</v>
      </c>
      <c r="J398" s="66">
        <f t="shared" si="26"/>
        <v>133.33333333333334</v>
      </c>
      <c r="K398" s="66">
        <f t="shared" si="27"/>
        <v>45</v>
      </c>
    </row>
    <row r="399" spans="1:11">
      <c r="A399" t="s">
        <v>2421</v>
      </c>
      <c r="B399">
        <v>190</v>
      </c>
      <c r="C399" s="1">
        <v>1</v>
      </c>
      <c r="D399" s="1">
        <v>2</v>
      </c>
      <c r="E399">
        <v>9</v>
      </c>
      <c r="F399">
        <v>75</v>
      </c>
      <c r="H399" s="66">
        <f t="shared" si="24"/>
        <v>2.6315789473684208</v>
      </c>
      <c r="I399" s="66">
        <f t="shared" si="25"/>
        <v>5.2631578947368416</v>
      </c>
      <c r="J399" s="66">
        <f t="shared" si="26"/>
        <v>197.36842105263159</v>
      </c>
      <c r="K399" s="66">
        <f t="shared" si="27"/>
        <v>42.631578947368418</v>
      </c>
    </row>
    <row r="400" spans="1:11">
      <c r="A400" t="s">
        <v>2510</v>
      </c>
      <c r="B400">
        <v>70</v>
      </c>
      <c r="C400" s="1">
        <v>0</v>
      </c>
      <c r="D400" s="1">
        <v>0</v>
      </c>
      <c r="E400">
        <v>0</v>
      </c>
      <c r="F400">
        <v>5</v>
      </c>
      <c r="H400" s="66">
        <f t="shared" si="24"/>
        <v>0</v>
      </c>
      <c r="I400" s="66">
        <f t="shared" si="25"/>
        <v>0</v>
      </c>
      <c r="J400" s="66">
        <f t="shared" si="26"/>
        <v>35.714285714285715</v>
      </c>
      <c r="K400" s="66">
        <f t="shared" si="27"/>
        <v>0</v>
      </c>
    </row>
    <row r="401" spans="1:11">
      <c r="A401" t="s">
        <v>2422</v>
      </c>
      <c r="B401">
        <v>90</v>
      </c>
      <c r="C401" s="1">
        <v>0</v>
      </c>
      <c r="D401" s="1">
        <v>1</v>
      </c>
      <c r="E401">
        <v>3.5</v>
      </c>
      <c r="F401">
        <v>30</v>
      </c>
      <c r="H401" s="66">
        <f t="shared" si="24"/>
        <v>0</v>
      </c>
      <c r="I401" s="66">
        <f t="shared" si="25"/>
        <v>5.5555555555555554</v>
      </c>
      <c r="J401" s="66">
        <f t="shared" si="26"/>
        <v>166.66666666666666</v>
      </c>
      <c r="K401" s="66">
        <f t="shared" si="27"/>
        <v>35</v>
      </c>
    </row>
    <row r="402" spans="1:11">
      <c r="A402" t="s">
        <v>2423</v>
      </c>
      <c r="B402">
        <v>90</v>
      </c>
      <c r="C402" s="1">
        <v>0</v>
      </c>
      <c r="D402" s="1">
        <v>2</v>
      </c>
      <c r="E402">
        <v>2.5</v>
      </c>
      <c r="F402">
        <v>45</v>
      </c>
      <c r="H402" s="66">
        <f t="shared" si="24"/>
        <v>0</v>
      </c>
      <c r="I402" s="66">
        <f t="shared" si="25"/>
        <v>11.111111111111111</v>
      </c>
      <c r="J402" s="66">
        <f t="shared" si="26"/>
        <v>250</v>
      </c>
      <c r="K402" s="66">
        <f t="shared" si="27"/>
        <v>25</v>
      </c>
    </row>
    <row r="403" spans="1:11">
      <c r="A403" t="s">
        <v>2424</v>
      </c>
      <c r="B403">
        <v>80</v>
      </c>
      <c r="C403" s="1">
        <v>0</v>
      </c>
      <c r="D403" s="1">
        <v>1</v>
      </c>
      <c r="E403">
        <v>2.5</v>
      </c>
      <c r="F403">
        <v>30</v>
      </c>
      <c r="H403" s="66">
        <f t="shared" si="24"/>
        <v>0</v>
      </c>
      <c r="I403" s="66">
        <f t="shared" si="25"/>
        <v>6.25</v>
      </c>
      <c r="J403" s="66">
        <f t="shared" si="26"/>
        <v>187.5</v>
      </c>
      <c r="K403" s="66">
        <f t="shared" si="27"/>
        <v>28.125</v>
      </c>
    </row>
    <row r="404" spans="1:11">
      <c r="A404" t="s">
        <v>2425</v>
      </c>
      <c r="B404">
        <v>460</v>
      </c>
      <c r="C404" s="1">
        <v>3</v>
      </c>
      <c r="D404" s="1">
        <v>6</v>
      </c>
      <c r="E404">
        <v>10</v>
      </c>
      <c r="F404">
        <v>250</v>
      </c>
      <c r="H404" s="66">
        <f t="shared" si="24"/>
        <v>3.2608695652173911</v>
      </c>
      <c r="I404" s="66">
        <f t="shared" si="25"/>
        <v>6.5217391304347823</v>
      </c>
      <c r="J404" s="66">
        <f t="shared" si="26"/>
        <v>271.73913043478257</v>
      </c>
      <c r="K404" s="66">
        <f t="shared" si="27"/>
        <v>19.565217391304348</v>
      </c>
    </row>
    <row r="405" spans="1:11">
      <c r="A405" t="s">
        <v>2426</v>
      </c>
      <c r="B405">
        <v>480</v>
      </c>
      <c r="C405" s="1">
        <v>3</v>
      </c>
      <c r="D405" s="1">
        <v>6</v>
      </c>
      <c r="E405">
        <v>10</v>
      </c>
      <c r="F405">
        <v>310</v>
      </c>
      <c r="H405" s="66">
        <f t="shared" si="24"/>
        <v>3.125</v>
      </c>
      <c r="I405" s="66">
        <f t="shared" si="25"/>
        <v>6.25</v>
      </c>
      <c r="J405" s="66">
        <f t="shared" si="26"/>
        <v>322.91666666666669</v>
      </c>
      <c r="K405" s="66">
        <f t="shared" si="27"/>
        <v>18.75</v>
      </c>
    </row>
    <row r="406" spans="1:11">
      <c r="A406" t="s">
        <v>2427</v>
      </c>
      <c r="B406">
        <v>390</v>
      </c>
      <c r="C406" s="1">
        <v>2</v>
      </c>
      <c r="D406" s="1">
        <v>6</v>
      </c>
      <c r="E406">
        <v>10</v>
      </c>
      <c r="F406">
        <v>300</v>
      </c>
      <c r="H406" s="66">
        <f t="shared" si="24"/>
        <v>2.5641025641025643</v>
      </c>
      <c r="I406" s="66">
        <f t="shared" si="25"/>
        <v>7.6923076923076925</v>
      </c>
      <c r="J406" s="66">
        <f t="shared" si="26"/>
        <v>384.61538461538464</v>
      </c>
      <c r="K406" s="66">
        <f t="shared" si="27"/>
        <v>23.076923076923077</v>
      </c>
    </row>
    <row r="407" spans="1:11">
      <c r="A407" t="s">
        <v>2303</v>
      </c>
      <c r="B407">
        <v>580</v>
      </c>
      <c r="C407" s="1">
        <v>3</v>
      </c>
      <c r="D407" s="1">
        <v>8</v>
      </c>
      <c r="E407">
        <v>14</v>
      </c>
      <c r="F407">
        <v>660</v>
      </c>
      <c r="H407" s="66">
        <f t="shared" si="24"/>
        <v>2.5862068965517242</v>
      </c>
      <c r="I407" s="66">
        <f t="shared" si="25"/>
        <v>6.8965517241379306</v>
      </c>
      <c r="J407" s="66">
        <f t="shared" si="26"/>
        <v>568.9655172413793</v>
      </c>
      <c r="K407" s="66">
        <f t="shared" si="27"/>
        <v>21.72413793103448</v>
      </c>
    </row>
    <row r="408" spans="1:11">
      <c r="A408" t="s">
        <v>2304</v>
      </c>
      <c r="B408">
        <v>90</v>
      </c>
      <c r="C408" s="1">
        <v>0</v>
      </c>
      <c r="D408" s="1">
        <v>1</v>
      </c>
      <c r="E408">
        <v>3.5</v>
      </c>
      <c r="F408">
        <v>30</v>
      </c>
      <c r="H408" s="66">
        <f t="shared" si="24"/>
        <v>0</v>
      </c>
      <c r="I408" s="66">
        <f t="shared" si="25"/>
        <v>5.5555555555555554</v>
      </c>
      <c r="J408" s="66">
        <f t="shared" si="26"/>
        <v>166.66666666666666</v>
      </c>
      <c r="K408" s="66">
        <f t="shared" si="27"/>
        <v>35</v>
      </c>
    </row>
    <row r="409" spans="1:11">
      <c r="A409" t="s">
        <v>2305</v>
      </c>
      <c r="B409">
        <v>90</v>
      </c>
      <c r="C409" s="1">
        <v>0</v>
      </c>
      <c r="D409" s="1">
        <v>2</v>
      </c>
      <c r="E409">
        <v>2.5</v>
      </c>
      <c r="F409">
        <v>45</v>
      </c>
      <c r="H409" s="66">
        <f t="shared" si="24"/>
        <v>0</v>
      </c>
      <c r="I409" s="66">
        <f t="shared" si="25"/>
        <v>11.111111111111111</v>
      </c>
      <c r="J409" s="66">
        <f t="shared" si="26"/>
        <v>250</v>
      </c>
      <c r="K409" s="66">
        <f t="shared" si="27"/>
        <v>25</v>
      </c>
    </row>
    <row r="410" spans="1:11">
      <c r="A410" t="s">
        <v>2306</v>
      </c>
      <c r="B410">
        <v>80</v>
      </c>
      <c r="C410" s="1">
        <v>0</v>
      </c>
      <c r="D410" s="1">
        <v>1</v>
      </c>
      <c r="E410">
        <v>2.5</v>
      </c>
      <c r="F410">
        <v>30</v>
      </c>
      <c r="H410" s="66">
        <f t="shared" si="24"/>
        <v>0</v>
      </c>
      <c r="I410" s="66">
        <f t="shared" si="25"/>
        <v>6.25</v>
      </c>
      <c r="J410" s="66">
        <f t="shared" si="26"/>
        <v>187.5</v>
      </c>
      <c r="K410" s="66">
        <f t="shared" si="27"/>
        <v>28.125</v>
      </c>
    </row>
    <row r="411" spans="1:11">
      <c r="A411" t="s">
        <v>2307</v>
      </c>
      <c r="B411">
        <v>460</v>
      </c>
      <c r="C411" s="1">
        <v>3</v>
      </c>
      <c r="D411" s="1">
        <v>4</v>
      </c>
      <c r="E411">
        <v>10</v>
      </c>
      <c r="F411">
        <v>320</v>
      </c>
      <c r="H411" s="66">
        <f t="shared" si="24"/>
        <v>3.2608695652173911</v>
      </c>
      <c r="I411" s="66">
        <f t="shared" si="25"/>
        <v>4.3478260869565215</v>
      </c>
      <c r="J411" s="66">
        <f t="shared" si="26"/>
        <v>347.82608695652175</v>
      </c>
      <c r="K411" s="66">
        <f t="shared" si="27"/>
        <v>19.565217391304348</v>
      </c>
    </row>
    <row r="412" spans="1:11">
      <c r="A412" t="s">
        <v>2304</v>
      </c>
      <c r="B412">
        <v>90</v>
      </c>
      <c r="C412" s="1">
        <v>0</v>
      </c>
      <c r="D412" s="1">
        <v>1</v>
      </c>
      <c r="E412">
        <v>3.5</v>
      </c>
      <c r="F412">
        <v>30</v>
      </c>
      <c r="H412" s="66">
        <f t="shared" si="24"/>
        <v>0</v>
      </c>
      <c r="I412" s="66">
        <f t="shared" si="25"/>
        <v>5.5555555555555554</v>
      </c>
      <c r="J412" s="66">
        <f t="shared" si="26"/>
        <v>166.66666666666666</v>
      </c>
      <c r="K412" s="66">
        <f t="shared" si="27"/>
        <v>35</v>
      </c>
    </row>
    <row r="413" spans="1:11">
      <c r="A413" t="s">
        <v>2305</v>
      </c>
      <c r="B413">
        <v>90</v>
      </c>
      <c r="C413" s="1">
        <v>0</v>
      </c>
      <c r="D413" s="1">
        <v>2</v>
      </c>
      <c r="E413">
        <v>2.5</v>
      </c>
      <c r="F413">
        <v>45</v>
      </c>
      <c r="H413" s="66">
        <f t="shared" si="24"/>
        <v>0</v>
      </c>
      <c r="I413" s="66">
        <f t="shared" si="25"/>
        <v>11.111111111111111</v>
      </c>
      <c r="J413" s="66">
        <f t="shared" si="26"/>
        <v>250</v>
      </c>
      <c r="K413" s="66">
        <f t="shared" si="27"/>
        <v>25</v>
      </c>
    </row>
    <row r="414" spans="1:11" ht="15" thickBot="1">
      <c r="A414" t="s">
        <v>2306</v>
      </c>
      <c r="B414">
        <v>80</v>
      </c>
      <c r="C414" s="1">
        <v>0</v>
      </c>
      <c r="D414" s="1">
        <v>1</v>
      </c>
      <c r="E414">
        <v>2.5</v>
      </c>
      <c r="F414">
        <v>30</v>
      </c>
      <c r="H414" s="66">
        <f t="shared" si="24"/>
        <v>0</v>
      </c>
      <c r="I414" s="66">
        <f t="shared" si="25"/>
        <v>6.25</v>
      </c>
      <c r="J414" s="66">
        <f t="shared" si="26"/>
        <v>187.5</v>
      </c>
      <c r="K414" s="66">
        <f t="shared" si="27"/>
        <v>28.125</v>
      </c>
    </row>
    <row r="415" spans="1:11" ht="15" thickBot="1">
      <c r="A415" s="8" t="s">
        <v>2308</v>
      </c>
      <c r="C415" s="1"/>
      <c r="D415" s="1"/>
      <c r="H415" s="66"/>
      <c r="I415" s="66"/>
      <c r="J415" s="66"/>
      <c r="K415" s="66"/>
    </row>
    <row r="416" spans="1:11">
      <c r="A416" t="s">
        <v>2309</v>
      </c>
      <c r="B416">
        <v>550</v>
      </c>
      <c r="C416" s="1">
        <v>4</v>
      </c>
      <c r="D416" s="1">
        <v>22</v>
      </c>
      <c r="E416">
        <v>11</v>
      </c>
      <c r="F416">
        <v>1320</v>
      </c>
      <c r="H416" s="66">
        <f t="shared" ref="H416:H478" si="28">C416/B416*500</f>
        <v>3.6363636363636362</v>
      </c>
      <c r="I416" s="66">
        <f t="shared" ref="I416:I478" si="29">D416/B416*500</f>
        <v>20</v>
      </c>
      <c r="J416" s="66">
        <f t="shared" ref="J416:J478" si="30">F416/B416*500</f>
        <v>1200</v>
      </c>
      <c r="K416" s="66">
        <f t="shared" ref="K416:K478" si="31">(E416*9)/B416*100</f>
        <v>18</v>
      </c>
    </row>
    <row r="417" spans="1:11">
      <c r="A417" t="s">
        <v>2310</v>
      </c>
      <c r="B417">
        <v>420</v>
      </c>
      <c r="C417" s="1">
        <v>3</v>
      </c>
      <c r="D417" s="1">
        <v>20</v>
      </c>
      <c r="E417">
        <v>7</v>
      </c>
      <c r="F417">
        <v>1250</v>
      </c>
      <c r="H417" s="66">
        <f t="shared" si="28"/>
        <v>3.5714285714285712</v>
      </c>
      <c r="I417" s="66">
        <f t="shared" si="29"/>
        <v>23.809523809523807</v>
      </c>
      <c r="J417" s="66">
        <f t="shared" si="30"/>
        <v>1488.0952380952381</v>
      </c>
      <c r="K417" s="66">
        <f t="shared" si="31"/>
        <v>15</v>
      </c>
    </row>
    <row r="418" spans="1:11">
      <c r="A418" t="s">
        <v>2621</v>
      </c>
      <c r="B418">
        <v>140</v>
      </c>
      <c r="C418" s="1">
        <v>0</v>
      </c>
      <c r="D418" s="1">
        <v>8</v>
      </c>
      <c r="E418">
        <v>8</v>
      </c>
      <c r="F418">
        <v>680</v>
      </c>
      <c r="H418" s="66">
        <f t="shared" si="28"/>
        <v>0</v>
      </c>
      <c r="I418" s="66">
        <f t="shared" si="29"/>
        <v>28.571428571428569</v>
      </c>
      <c r="J418" s="66">
        <f t="shared" si="30"/>
        <v>2428.5714285714284</v>
      </c>
      <c r="K418" s="66">
        <f t="shared" si="31"/>
        <v>51.428571428571423</v>
      </c>
    </row>
    <row r="419" spans="1:11">
      <c r="A419" t="s">
        <v>2622</v>
      </c>
      <c r="B419">
        <v>240</v>
      </c>
      <c r="C419" s="1">
        <v>0</v>
      </c>
      <c r="D419" s="1">
        <v>14</v>
      </c>
      <c r="E419">
        <v>14</v>
      </c>
      <c r="F419">
        <v>270</v>
      </c>
      <c r="H419" s="66">
        <f t="shared" si="28"/>
        <v>0</v>
      </c>
      <c r="I419" s="66">
        <f t="shared" si="29"/>
        <v>29.166666666666668</v>
      </c>
      <c r="J419" s="66">
        <f t="shared" si="30"/>
        <v>562.5</v>
      </c>
      <c r="K419" s="66">
        <f t="shared" si="31"/>
        <v>52.5</v>
      </c>
    </row>
    <row r="420" spans="1:11">
      <c r="A420" t="s">
        <v>2623</v>
      </c>
      <c r="B420">
        <v>230</v>
      </c>
      <c r="C420" s="1">
        <v>0</v>
      </c>
      <c r="D420" s="1">
        <v>14</v>
      </c>
      <c r="E420">
        <v>12</v>
      </c>
      <c r="F420">
        <v>290</v>
      </c>
      <c r="H420" s="66">
        <f t="shared" si="28"/>
        <v>0</v>
      </c>
      <c r="I420" s="66">
        <f t="shared" si="29"/>
        <v>30.434782608695652</v>
      </c>
      <c r="J420" s="66">
        <f t="shared" si="30"/>
        <v>630.43478260869563</v>
      </c>
      <c r="K420" s="66">
        <f t="shared" si="31"/>
        <v>46.956521739130437</v>
      </c>
    </row>
    <row r="421" spans="1:11">
      <c r="A421" t="s">
        <v>2624</v>
      </c>
      <c r="B421">
        <v>160</v>
      </c>
      <c r="C421" s="1">
        <v>0</v>
      </c>
      <c r="D421" s="1">
        <v>10</v>
      </c>
      <c r="E421">
        <v>8</v>
      </c>
      <c r="F421">
        <v>380</v>
      </c>
      <c r="H421" s="66">
        <f t="shared" si="28"/>
        <v>0</v>
      </c>
      <c r="I421" s="66">
        <f t="shared" si="29"/>
        <v>31.25</v>
      </c>
      <c r="J421" s="66">
        <f t="shared" si="30"/>
        <v>1187.5</v>
      </c>
      <c r="K421" s="66">
        <f t="shared" si="31"/>
        <v>45</v>
      </c>
    </row>
    <row r="422" spans="1:11">
      <c r="A422" t="s">
        <v>2625</v>
      </c>
      <c r="B422">
        <v>170</v>
      </c>
      <c r="C422" s="1">
        <v>0</v>
      </c>
      <c r="D422" s="1">
        <v>14</v>
      </c>
      <c r="E422">
        <v>8</v>
      </c>
      <c r="F422">
        <v>90</v>
      </c>
      <c r="H422" s="66">
        <f t="shared" si="28"/>
        <v>0</v>
      </c>
      <c r="I422" s="66">
        <f t="shared" si="29"/>
        <v>41.176470588235297</v>
      </c>
      <c r="J422" s="66">
        <f t="shared" si="30"/>
        <v>264.70588235294116</v>
      </c>
      <c r="K422" s="66">
        <f t="shared" si="31"/>
        <v>42.352941176470587</v>
      </c>
    </row>
    <row r="423" spans="1:11">
      <c r="A423" t="s">
        <v>2626</v>
      </c>
      <c r="B423">
        <v>80</v>
      </c>
      <c r="C423" s="1">
        <v>0</v>
      </c>
      <c r="D423" s="1">
        <v>6</v>
      </c>
      <c r="E423">
        <v>2</v>
      </c>
      <c r="F423">
        <v>300</v>
      </c>
      <c r="H423" s="66">
        <f t="shared" si="28"/>
        <v>0</v>
      </c>
      <c r="I423" s="66">
        <f t="shared" si="29"/>
        <v>37.5</v>
      </c>
      <c r="J423" s="66">
        <f t="shared" si="30"/>
        <v>1875</v>
      </c>
      <c r="K423" s="66">
        <f t="shared" si="31"/>
        <v>22.5</v>
      </c>
    </row>
    <row r="424" spans="1:11">
      <c r="A424" t="s">
        <v>2627</v>
      </c>
      <c r="B424">
        <v>180</v>
      </c>
      <c r="C424" s="1">
        <v>0</v>
      </c>
      <c r="D424" s="1">
        <v>6</v>
      </c>
      <c r="E424">
        <v>6</v>
      </c>
      <c r="F424">
        <v>290</v>
      </c>
      <c r="H424" s="66">
        <f t="shared" si="28"/>
        <v>0</v>
      </c>
      <c r="I424" s="66">
        <f t="shared" si="29"/>
        <v>16.666666666666668</v>
      </c>
      <c r="J424" s="66">
        <f t="shared" si="30"/>
        <v>805.55555555555554</v>
      </c>
      <c r="K424" s="66">
        <f t="shared" si="31"/>
        <v>30</v>
      </c>
    </row>
    <row r="425" spans="1:11">
      <c r="A425" t="s">
        <v>2628</v>
      </c>
      <c r="B425">
        <v>30</v>
      </c>
      <c r="C425" s="1">
        <v>0</v>
      </c>
      <c r="D425" s="1">
        <v>5</v>
      </c>
      <c r="E425">
        <v>0</v>
      </c>
      <c r="F425">
        <v>320</v>
      </c>
      <c r="H425" s="66">
        <f t="shared" si="28"/>
        <v>0</v>
      </c>
      <c r="I425" s="66">
        <f t="shared" si="29"/>
        <v>83.333333333333329</v>
      </c>
      <c r="J425" s="66">
        <f t="shared" si="30"/>
        <v>5333.333333333333</v>
      </c>
      <c r="K425" s="66">
        <f t="shared" si="31"/>
        <v>0</v>
      </c>
    </row>
    <row r="426" spans="1:11">
      <c r="A426" t="s">
        <v>2629</v>
      </c>
      <c r="B426">
        <v>90</v>
      </c>
      <c r="C426" s="1">
        <v>4</v>
      </c>
      <c r="D426" s="1">
        <v>0</v>
      </c>
      <c r="E426">
        <v>0</v>
      </c>
      <c r="F426">
        <v>170</v>
      </c>
      <c r="H426" s="66">
        <f t="shared" si="28"/>
        <v>22.222222222222221</v>
      </c>
      <c r="I426" s="66">
        <f t="shared" si="29"/>
        <v>0</v>
      </c>
      <c r="J426" s="66">
        <f t="shared" si="30"/>
        <v>944.44444444444446</v>
      </c>
      <c r="K426" s="66">
        <f t="shared" si="31"/>
        <v>0</v>
      </c>
    </row>
    <row r="427" spans="1:11">
      <c r="A427" t="s">
        <v>2630</v>
      </c>
      <c r="B427">
        <v>10</v>
      </c>
      <c r="C427" s="1">
        <v>0</v>
      </c>
      <c r="D427" s="1">
        <v>0</v>
      </c>
      <c r="E427">
        <v>0</v>
      </c>
      <c r="F427">
        <v>0</v>
      </c>
      <c r="H427" s="66">
        <f t="shared" si="28"/>
        <v>0</v>
      </c>
      <c r="I427" s="66">
        <f t="shared" si="29"/>
        <v>0</v>
      </c>
      <c r="J427" s="66">
        <f t="shared" si="30"/>
        <v>0</v>
      </c>
      <c r="K427" s="66">
        <f t="shared" si="31"/>
        <v>0</v>
      </c>
    </row>
    <row r="428" spans="1:11">
      <c r="A428" t="s">
        <v>2631</v>
      </c>
      <c r="B428">
        <v>10</v>
      </c>
      <c r="C428" s="1">
        <v>0.5</v>
      </c>
      <c r="D428" s="1">
        <v>0</v>
      </c>
      <c r="E428">
        <v>0</v>
      </c>
      <c r="F428">
        <v>0</v>
      </c>
      <c r="H428" s="66">
        <f t="shared" si="28"/>
        <v>25</v>
      </c>
      <c r="I428" s="66">
        <f t="shared" si="29"/>
        <v>0</v>
      </c>
      <c r="J428" s="66">
        <f t="shared" si="30"/>
        <v>0</v>
      </c>
      <c r="K428" s="66">
        <f t="shared" si="31"/>
        <v>0</v>
      </c>
    </row>
    <row r="429" spans="1:11">
      <c r="A429" t="s">
        <v>2632</v>
      </c>
      <c r="B429">
        <v>15</v>
      </c>
      <c r="C429" s="1">
        <v>1</v>
      </c>
      <c r="D429" s="1">
        <v>2</v>
      </c>
      <c r="E429">
        <v>0</v>
      </c>
      <c r="F429">
        <v>45</v>
      </c>
      <c r="H429" s="66">
        <f t="shared" si="28"/>
        <v>33.333333333333336</v>
      </c>
      <c r="I429" s="66">
        <f t="shared" si="29"/>
        <v>66.666666666666671</v>
      </c>
      <c r="J429" s="66">
        <f t="shared" si="30"/>
        <v>1500</v>
      </c>
      <c r="K429" s="66">
        <f t="shared" si="31"/>
        <v>0</v>
      </c>
    </row>
    <row r="430" spans="1:11">
      <c r="A430" t="s">
        <v>2633</v>
      </c>
      <c r="B430">
        <v>10</v>
      </c>
      <c r="C430" s="1">
        <v>0.5</v>
      </c>
      <c r="D430" s="1">
        <v>2</v>
      </c>
      <c r="E430">
        <v>0</v>
      </c>
      <c r="F430">
        <v>0</v>
      </c>
      <c r="H430" s="66">
        <f t="shared" si="28"/>
        <v>25</v>
      </c>
      <c r="I430" s="66">
        <f t="shared" si="29"/>
        <v>100</v>
      </c>
      <c r="J430" s="66">
        <f t="shared" si="30"/>
        <v>0</v>
      </c>
      <c r="K430" s="66">
        <f t="shared" si="31"/>
        <v>0</v>
      </c>
    </row>
    <row r="431" spans="1:11">
      <c r="A431" t="s">
        <v>2311</v>
      </c>
      <c r="B431">
        <v>780</v>
      </c>
      <c r="C431" s="1">
        <v>5</v>
      </c>
      <c r="D431" s="1">
        <v>26</v>
      </c>
      <c r="E431">
        <v>16</v>
      </c>
      <c r="F431">
        <v>1910</v>
      </c>
      <c r="H431" s="66">
        <f t="shared" si="28"/>
        <v>3.2051282051282048</v>
      </c>
      <c r="I431" s="66">
        <f t="shared" si="29"/>
        <v>16.666666666666668</v>
      </c>
      <c r="J431" s="66">
        <f t="shared" si="30"/>
        <v>1224.3589743589744</v>
      </c>
      <c r="K431" s="66">
        <f t="shared" si="31"/>
        <v>18.461538461538463</v>
      </c>
    </row>
    <row r="432" spans="1:11">
      <c r="A432" t="s">
        <v>2312</v>
      </c>
      <c r="B432">
        <v>560</v>
      </c>
      <c r="C432" s="1">
        <v>3</v>
      </c>
      <c r="D432" s="1">
        <v>25</v>
      </c>
      <c r="E432">
        <v>11</v>
      </c>
      <c r="F432">
        <v>1280</v>
      </c>
      <c r="H432" s="66">
        <f t="shared" si="28"/>
        <v>2.6785714285714284</v>
      </c>
      <c r="I432" s="66">
        <f t="shared" si="29"/>
        <v>22.321428571428573</v>
      </c>
      <c r="J432" s="66">
        <f t="shared" si="30"/>
        <v>1142.8571428571429</v>
      </c>
      <c r="K432" s="66">
        <f t="shared" si="31"/>
        <v>17.678571428571431</v>
      </c>
    </row>
    <row r="433" spans="1:11">
      <c r="A433" t="s">
        <v>2626</v>
      </c>
      <c r="B433">
        <v>80</v>
      </c>
      <c r="C433" s="1">
        <v>0</v>
      </c>
      <c r="D433" s="1">
        <v>6</v>
      </c>
      <c r="E433">
        <v>2</v>
      </c>
      <c r="F433">
        <v>300</v>
      </c>
      <c r="H433" s="66">
        <f t="shared" si="28"/>
        <v>0</v>
      </c>
      <c r="I433" s="66">
        <f t="shared" si="29"/>
        <v>37.5</v>
      </c>
      <c r="J433" s="66">
        <f t="shared" si="30"/>
        <v>1875</v>
      </c>
      <c r="K433" s="66">
        <f t="shared" si="31"/>
        <v>22.5</v>
      </c>
    </row>
    <row r="434" spans="1:11">
      <c r="A434" t="s">
        <v>2627</v>
      </c>
      <c r="B434">
        <v>180</v>
      </c>
      <c r="C434" s="1">
        <v>0</v>
      </c>
      <c r="D434" s="1">
        <v>6</v>
      </c>
      <c r="E434">
        <v>6</v>
      </c>
      <c r="F434">
        <v>290</v>
      </c>
      <c r="H434" s="66">
        <f t="shared" si="28"/>
        <v>0</v>
      </c>
      <c r="I434" s="66">
        <f t="shared" si="29"/>
        <v>16.666666666666668</v>
      </c>
      <c r="J434" s="66">
        <f t="shared" si="30"/>
        <v>805.55555555555554</v>
      </c>
      <c r="K434" s="66">
        <f t="shared" si="31"/>
        <v>30</v>
      </c>
    </row>
    <row r="435" spans="1:11">
      <c r="A435" t="s">
        <v>2313</v>
      </c>
      <c r="B435">
        <v>1080</v>
      </c>
      <c r="C435" s="1">
        <v>7</v>
      </c>
      <c r="D435" s="1">
        <v>30</v>
      </c>
      <c r="E435">
        <v>25</v>
      </c>
      <c r="F435">
        <v>1580</v>
      </c>
      <c r="H435" s="66">
        <f t="shared" si="28"/>
        <v>3.2407407407407405</v>
      </c>
      <c r="I435" s="66">
        <f t="shared" si="29"/>
        <v>13.888888888888888</v>
      </c>
      <c r="J435" s="66">
        <f t="shared" si="30"/>
        <v>731.48148148148152</v>
      </c>
      <c r="K435" s="66">
        <f t="shared" si="31"/>
        <v>20.833333333333336</v>
      </c>
    </row>
    <row r="436" spans="1:11">
      <c r="A436" t="s">
        <v>2626</v>
      </c>
      <c r="B436">
        <v>80</v>
      </c>
      <c r="C436" s="1">
        <v>0</v>
      </c>
      <c r="D436" s="1">
        <v>6</v>
      </c>
      <c r="E436">
        <v>2</v>
      </c>
      <c r="F436">
        <v>300</v>
      </c>
      <c r="H436" s="66">
        <f t="shared" si="28"/>
        <v>0</v>
      </c>
      <c r="I436" s="66">
        <f t="shared" si="29"/>
        <v>37.5</v>
      </c>
      <c r="J436" s="66">
        <f t="shared" si="30"/>
        <v>1875</v>
      </c>
      <c r="K436" s="66">
        <f t="shared" si="31"/>
        <v>22.5</v>
      </c>
    </row>
    <row r="437" spans="1:11">
      <c r="A437" t="s">
        <v>2627</v>
      </c>
      <c r="B437">
        <v>180</v>
      </c>
      <c r="C437" s="1">
        <v>0</v>
      </c>
      <c r="D437" s="1">
        <v>6</v>
      </c>
      <c r="E437">
        <v>6</v>
      </c>
      <c r="F437">
        <v>290</v>
      </c>
      <c r="H437" s="66">
        <f t="shared" si="28"/>
        <v>0</v>
      </c>
      <c r="I437" s="66">
        <f t="shared" si="29"/>
        <v>16.666666666666668</v>
      </c>
      <c r="J437" s="66">
        <f t="shared" si="30"/>
        <v>805.55555555555554</v>
      </c>
      <c r="K437" s="66">
        <f t="shared" si="31"/>
        <v>30</v>
      </c>
    </row>
    <row r="438" spans="1:11">
      <c r="A438" t="s">
        <v>2314</v>
      </c>
      <c r="B438">
        <v>640</v>
      </c>
      <c r="C438" s="1">
        <v>5</v>
      </c>
      <c r="D438" s="1">
        <v>20</v>
      </c>
      <c r="E438">
        <v>12</v>
      </c>
      <c r="F438">
        <v>750</v>
      </c>
      <c r="H438" s="66">
        <f t="shared" si="28"/>
        <v>3.90625</v>
      </c>
      <c r="I438" s="66">
        <f t="shared" si="29"/>
        <v>15.625</v>
      </c>
      <c r="J438" s="66">
        <f t="shared" si="30"/>
        <v>585.9375</v>
      </c>
      <c r="K438" s="66">
        <f t="shared" si="31"/>
        <v>16.875</v>
      </c>
    </row>
    <row r="439" spans="1:11">
      <c r="A439" t="s">
        <v>2626</v>
      </c>
      <c r="B439">
        <v>80</v>
      </c>
      <c r="C439" s="1">
        <v>0</v>
      </c>
      <c r="D439" s="1">
        <v>6</v>
      </c>
      <c r="E439">
        <v>2</v>
      </c>
      <c r="F439">
        <v>300</v>
      </c>
      <c r="H439" s="66">
        <f t="shared" si="28"/>
        <v>0</v>
      </c>
      <c r="I439" s="66">
        <f t="shared" si="29"/>
        <v>37.5</v>
      </c>
      <c r="J439" s="66">
        <f t="shared" si="30"/>
        <v>1875</v>
      </c>
      <c r="K439" s="66">
        <f t="shared" si="31"/>
        <v>22.5</v>
      </c>
    </row>
    <row r="440" spans="1:11">
      <c r="A440" t="s">
        <v>2627</v>
      </c>
      <c r="B440">
        <v>180</v>
      </c>
      <c r="C440" s="1">
        <v>0</v>
      </c>
      <c r="D440" s="1">
        <v>6</v>
      </c>
      <c r="E440">
        <v>6</v>
      </c>
      <c r="F440">
        <v>290</v>
      </c>
      <c r="H440" s="66">
        <f t="shared" si="28"/>
        <v>0</v>
      </c>
      <c r="I440" s="66">
        <f t="shared" si="29"/>
        <v>16.666666666666668</v>
      </c>
      <c r="J440" s="66">
        <f t="shared" si="30"/>
        <v>805.55555555555554</v>
      </c>
      <c r="K440" s="66">
        <f t="shared" si="31"/>
        <v>30</v>
      </c>
    </row>
    <row r="441" spans="1:11">
      <c r="A441" t="s">
        <v>2315</v>
      </c>
      <c r="B441">
        <v>490</v>
      </c>
      <c r="C441" s="1">
        <v>4</v>
      </c>
      <c r="D441" s="1">
        <v>13</v>
      </c>
      <c r="E441">
        <v>8</v>
      </c>
      <c r="F441">
        <v>1610</v>
      </c>
      <c r="H441" s="66">
        <f t="shared" si="28"/>
        <v>4.0816326530612246</v>
      </c>
      <c r="I441" s="66">
        <f t="shared" si="29"/>
        <v>13.26530612244898</v>
      </c>
      <c r="J441" s="66">
        <f t="shared" si="30"/>
        <v>1642.8571428571429</v>
      </c>
      <c r="K441" s="66">
        <f t="shared" si="31"/>
        <v>14.69387755102041</v>
      </c>
    </row>
    <row r="442" spans="1:11">
      <c r="A442" t="s">
        <v>2316</v>
      </c>
      <c r="B442">
        <v>780</v>
      </c>
      <c r="C442" s="1">
        <v>8</v>
      </c>
      <c r="D442" s="1">
        <v>32</v>
      </c>
      <c r="E442">
        <v>11</v>
      </c>
      <c r="F442">
        <v>1530</v>
      </c>
      <c r="H442" s="66">
        <f t="shared" si="28"/>
        <v>5.1282051282051286</v>
      </c>
      <c r="I442" s="66">
        <f t="shared" si="29"/>
        <v>20.512820512820515</v>
      </c>
      <c r="J442" s="66">
        <f t="shared" si="30"/>
        <v>980.76923076923072</v>
      </c>
      <c r="K442" s="66">
        <f t="shared" si="31"/>
        <v>12.692307692307692</v>
      </c>
    </row>
    <row r="443" spans="1:11">
      <c r="A443" t="s">
        <v>2317</v>
      </c>
      <c r="B443">
        <v>630</v>
      </c>
      <c r="C443" s="1">
        <v>4</v>
      </c>
      <c r="D443" s="1">
        <v>20</v>
      </c>
      <c r="E443">
        <v>12</v>
      </c>
      <c r="F443">
        <v>1880</v>
      </c>
      <c r="H443" s="66">
        <f t="shared" si="28"/>
        <v>3.1746031746031744</v>
      </c>
      <c r="I443" s="66">
        <f t="shared" si="29"/>
        <v>15.873015873015872</v>
      </c>
      <c r="J443" s="66">
        <f t="shared" si="30"/>
        <v>1492.063492063492</v>
      </c>
      <c r="K443" s="66">
        <f t="shared" si="31"/>
        <v>17.142857142857142</v>
      </c>
    </row>
    <row r="444" spans="1:11">
      <c r="A444" t="s">
        <v>2318</v>
      </c>
      <c r="B444">
        <v>760</v>
      </c>
      <c r="C444" s="1">
        <v>8</v>
      </c>
      <c r="D444" s="1">
        <v>35</v>
      </c>
      <c r="E444">
        <v>13</v>
      </c>
      <c r="F444">
        <v>1140</v>
      </c>
      <c r="H444" s="66">
        <f t="shared" si="28"/>
        <v>5.2631578947368416</v>
      </c>
      <c r="I444" s="66">
        <f t="shared" si="29"/>
        <v>23.026315789473681</v>
      </c>
      <c r="J444" s="66">
        <f t="shared" si="30"/>
        <v>750</v>
      </c>
      <c r="K444" s="66">
        <f t="shared" si="31"/>
        <v>15.394736842105264</v>
      </c>
    </row>
    <row r="445" spans="1:11">
      <c r="A445" t="s">
        <v>2319</v>
      </c>
      <c r="B445">
        <v>370</v>
      </c>
      <c r="C445" s="1">
        <v>1</v>
      </c>
      <c r="D445" s="1">
        <v>18</v>
      </c>
      <c r="E445">
        <v>7</v>
      </c>
      <c r="F445">
        <v>910</v>
      </c>
      <c r="H445" s="66">
        <f t="shared" si="28"/>
        <v>1.3513513513513513</v>
      </c>
      <c r="I445" s="66">
        <f t="shared" si="29"/>
        <v>24.324324324324326</v>
      </c>
      <c r="J445" s="66">
        <f t="shared" si="30"/>
        <v>1229.7297297297298</v>
      </c>
      <c r="K445" s="66">
        <f t="shared" si="31"/>
        <v>17.027027027027028</v>
      </c>
    </row>
    <row r="446" spans="1:11">
      <c r="A446" t="s">
        <v>2490</v>
      </c>
      <c r="B446">
        <v>90</v>
      </c>
      <c r="C446" s="1">
        <v>0</v>
      </c>
      <c r="D446" s="1">
        <v>0</v>
      </c>
      <c r="E446">
        <v>2</v>
      </c>
      <c r="F446">
        <v>10</v>
      </c>
      <c r="H446" s="66">
        <f t="shared" si="28"/>
        <v>0</v>
      </c>
      <c r="I446" s="66">
        <f t="shared" si="29"/>
        <v>0</v>
      </c>
      <c r="J446" s="66">
        <f t="shared" si="30"/>
        <v>55.55555555555555</v>
      </c>
      <c r="K446" s="66">
        <f t="shared" si="31"/>
        <v>20</v>
      </c>
    </row>
    <row r="447" spans="1:11">
      <c r="A447" t="s">
        <v>2491</v>
      </c>
      <c r="B447">
        <v>100</v>
      </c>
      <c r="C447" s="1">
        <v>1</v>
      </c>
      <c r="D447" s="1">
        <v>0</v>
      </c>
      <c r="E447">
        <v>2</v>
      </c>
      <c r="F447">
        <v>45</v>
      </c>
      <c r="H447" s="66">
        <f t="shared" si="28"/>
        <v>5</v>
      </c>
      <c r="I447" s="66">
        <f t="shared" si="29"/>
        <v>0</v>
      </c>
      <c r="J447" s="66">
        <f t="shared" si="30"/>
        <v>225</v>
      </c>
      <c r="K447" s="66">
        <f t="shared" si="31"/>
        <v>18</v>
      </c>
    </row>
    <row r="448" spans="1:11">
      <c r="A448" t="s">
        <v>2492</v>
      </c>
      <c r="B448">
        <v>90</v>
      </c>
      <c r="C448" s="1">
        <v>0</v>
      </c>
      <c r="D448" s="1">
        <v>0</v>
      </c>
      <c r="E448">
        <v>2</v>
      </c>
      <c r="F448">
        <v>70</v>
      </c>
      <c r="H448" s="66">
        <f t="shared" si="28"/>
        <v>0</v>
      </c>
      <c r="I448" s="66">
        <f t="shared" si="29"/>
        <v>0</v>
      </c>
      <c r="J448" s="66">
        <f t="shared" si="30"/>
        <v>388.88888888888891</v>
      </c>
      <c r="K448" s="66">
        <f t="shared" si="31"/>
        <v>20</v>
      </c>
    </row>
    <row r="449" spans="1:11">
      <c r="A449" t="s">
        <v>2320</v>
      </c>
      <c r="B449">
        <v>860</v>
      </c>
      <c r="C449" s="1">
        <v>5</v>
      </c>
      <c r="D449" s="1">
        <v>25</v>
      </c>
      <c r="E449">
        <v>19</v>
      </c>
      <c r="F449">
        <v>1920</v>
      </c>
      <c r="H449" s="66">
        <f t="shared" si="28"/>
        <v>2.9069767441860463</v>
      </c>
      <c r="I449" s="66">
        <f t="shared" si="29"/>
        <v>14.534883720930232</v>
      </c>
      <c r="J449" s="66">
        <f t="shared" si="30"/>
        <v>1116.2790697674418</v>
      </c>
      <c r="K449" s="66">
        <f t="shared" si="31"/>
        <v>19.883720930232556</v>
      </c>
    </row>
    <row r="450" spans="1:11">
      <c r="A450" t="s">
        <v>2321</v>
      </c>
      <c r="B450">
        <v>900</v>
      </c>
      <c r="C450" s="1">
        <v>8</v>
      </c>
      <c r="D450" s="1">
        <v>28</v>
      </c>
      <c r="E450">
        <v>13</v>
      </c>
      <c r="F450">
        <v>1560</v>
      </c>
      <c r="H450" s="66">
        <f t="shared" si="28"/>
        <v>4.4444444444444446</v>
      </c>
      <c r="I450" s="66">
        <f t="shared" si="29"/>
        <v>15.555555555555555</v>
      </c>
      <c r="J450" s="66">
        <f t="shared" si="30"/>
        <v>866.66666666666674</v>
      </c>
      <c r="K450" s="66">
        <f t="shared" si="31"/>
        <v>13</v>
      </c>
    </row>
    <row r="451" spans="1:11">
      <c r="A451" t="s">
        <v>2322</v>
      </c>
      <c r="B451">
        <v>640</v>
      </c>
      <c r="C451" s="1">
        <v>7</v>
      </c>
      <c r="D451" s="1">
        <v>42</v>
      </c>
      <c r="E451">
        <v>6</v>
      </c>
      <c r="F451">
        <v>870</v>
      </c>
      <c r="H451" s="66">
        <f t="shared" si="28"/>
        <v>5.46875</v>
      </c>
      <c r="I451" s="66">
        <f t="shared" si="29"/>
        <v>32.8125</v>
      </c>
      <c r="J451" s="66">
        <f t="shared" si="30"/>
        <v>679.6875</v>
      </c>
      <c r="K451" s="66">
        <f t="shared" si="31"/>
        <v>8.4375</v>
      </c>
    </row>
    <row r="452" spans="1:11">
      <c r="A452" t="s">
        <v>2323</v>
      </c>
      <c r="B452">
        <v>60</v>
      </c>
      <c r="C452" s="1">
        <v>0</v>
      </c>
      <c r="D452" s="1">
        <v>0</v>
      </c>
      <c r="E452">
        <v>3</v>
      </c>
      <c r="F452">
        <v>120</v>
      </c>
      <c r="H452" s="66">
        <f t="shared" si="28"/>
        <v>0</v>
      </c>
      <c r="I452" s="66">
        <f t="shared" si="29"/>
        <v>0</v>
      </c>
      <c r="J452" s="66">
        <f t="shared" si="30"/>
        <v>1000</v>
      </c>
      <c r="K452" s="66">
        <f t="shared" si="31"/>
        <v>45</v>
      </c>
    </row>
    <row r="453" spans="1:11">
      <c r="A453" t="s">
        <v>2324</v>
      </c>
      <c r="B453">
        <v>50</v>
      </c>
      <c r="C453" s="1">
        <v>0</v>
      </c>
      <c r="D453" s="1">
        <v>0</v>
      </c>
      <c r="E453">
        <v>0</v>
      </c>
      <c r="F453">
        <v>300</v>
      </c>
      <c r="H453" s="66">
        <f t="shared" si="28"/>
        <v>0</v>
      </c>
      <c r="I453" s="66">
        <f t="shared" si="29"/>
        <v>0</v>
      </c>
      <c r="J453" s="66">
        <f t="shared" si="30"/>
        <v>3000</v>
      </c>
      <c r="K453" s="66">
        <f t="shared" si="31"/>
        <v>0</v>
      </c>
    </row>
    <row r="454" spans="1:11">
      <c r="A454" t="s">
        <v>2325</v>
      </c>
      <c r="B454">
        <v>790</v>
      </c>
      <c r="C454" s="1">
        <v>5</v>
      </c>
      <c r="D454" s="1">
        <v>35</v>
      </c>
      <c r="E454">
        <v>13</v>
      </c>
      <c r="F454">
        <v>1530</v>
      </c>
      <c r="H454" s="66">
        <f t="shared" si="28"/>
        <v>3.1645569620253164</v>
      </c>
      <c r="I454" s="66">
        <f t="shared" si="29"/>
        <v>22.151898734177216</v>
      </c>
      <c r="J454" s="66">
        <f t="shared" si="30"/>
        <v>968.35443037974687</v>
      </c>
      <c r="K454" s="66">
        <f t="shared" si="31"/>
        <v>14.810126582278482</v>
      </c>
    </row>
    <row r="455" spans="1:11">
      <c r="A455" t="s">
        <v>2326</v>
      </c>
      <c r="B455">
        <v>610</v>
      </c>
      <c r="C455" s="1">
        <v>7</v>
      </c>
      <c r="D455" s="1">
        <v>37</v>
      </c>
      <c r="E455">
        <v>6</v>
      </c>
      <c r="F455">
        <v>790</v>
      </c>
      <c r="H455" s="66">
        <f t="shared" si="28"/>
        <v>5.7377049180327866</v>
      </c>
      <c r="I455" s="66">
        <f t="shared" si="29"/>
        <v>30.327868852459016</v>
      </c>
      <c r="J455" s="66">
        <f t="shared" si="30"/>
        <v>647.54098360655746</v>
      </c>
      <c r="K455" s="66">
        <f t="shared" si="31"/>
        <v>8.8524590163934427</v>
      </c>
    </row>
    <row r="456" spans="1:11" ht="15" thickBot="1">
      <c r="A456" t="s">
        <v>2327</v>
      </c>
      <c r="B456">
        <v>750</v>
      </c>
      <c r="C456" s="1">
        <v>7</v>
      </c>
      <c r="D456" s="1">
        <v>18</v>
      </c>
      <c r="E456">
        <v>17</v>
      </c>
      <c r="F456">
        <v>2240</v>
      </c>
      <c r="H456" s="66">
        <f t="shared" si="28"/>
        <v>4.666666666666667</v>
      </c>
      <c r="I456" s="66">
        <f t="shared" si="29"/>
        <v>12</v>
      </c>
      <c r="J456" s="66">
        <f t="shared" si="30"/>
        <v>1493.3333333333335</v>
      </c>
      <c r="K456" s="66">
        <f t="shared" si="31"/>
        <v>20.399999999999999</v>
      </c>
    </row>
    <row r="457" spans="1:11" ht="15" thickBot="1">
      <c r="A457" s="8" t="s">
        <v>2328</v>
      </c>
      <c r="H457" s="66"/>
      <c r="I457" s="66"/>
      <c r="J457" s="66"/>
      <c r="K457" s="66"/>
    </row>
    <row r="458" spans="1:11">
      <c r="A458" t="s">
        <v>2329</v>
      </c>
      <c r="B458">
        <v>410</v>
      </c>
      <c r="C458" s="1">
        <v>4</v>
      </c>
      <c r="D458" s="1">
        <v>11</v>
      </c>
      <c r="E458" s="1">
        <v>4</v>
      </c>
      <c r="F458">
        <v>1050</v>
      </c>
      <c r="H458" s="66">
        <f t="shared" si="28"/>
        <v>4.8780487804878048</v>
      </c>
      <c r="I458" s="66">
        <f t="shared" si="29"/>
        <v>13.414634146341463</v>
      </c>
      <c r="J458" s="66">
        <f t="shared" si="30"/>
        <v>1280.4878048780488</v>
      </c>
      <c r="K458" s="66">
        <f t="shared" si="31"/>
        <v>8.7804878048780477</v>
      </c>
    </row>
    <row r="459" spans="1:11">
      <c r="A459" t="s">
        <v>2330</v>
      </c>
      <c r="B459">
        <v>370</v>
      </c>
      <c r="C459" s="1">
        <v>1</v>
      </c>
      <c r="D459" s="1">
        <v>18</v>
      </c>
      <c r="E459" s="1">
        <v>7</v>
      </c>
      <c r="F459">
        <v>910</v>
      </c>
      <c r="H459" s="66">
        <f t="shared" si="28"/>
        <v>1.3513513513513513</v>
      </c>
      <c r="I459" s="66">
        <f t="shared" si="29"/>
        <v>24.324324324324326</v>
      </c>
      <c r="J459" s="66">
        <f t="shared" si="30"/>
        <v>1229.7297297297298</v>
      </c>
      <c r="K459" s="66">
        <f t="shared" si="31"/>
        <v>17.027027027027028</v>
      </c>
    </row>
    <row r="460" spans="1:11">
      <c r="A460" t="s">
        <v>2490</v>
      </c>
      <c r="B460">
        <v>90</v>
      </c>
      <c r="C460" s="1">
        <v>0</v>
      </c>
      <c r="D460" s="1">
        <v>0</v>
      </c>
      <c r="E460" s="1">
        <v>2</v>
      </c>
      <c r="F460">
        <v>10</v>
      </c>
      <c r="H460" s="66">
        <f t="shared" si="28"/>
        <v>0</v>
      </c>
      <c r="I460" s="66">
        <f t="shared" si="29"/>
        <v>0</v>
      </c>
      <c r="J460" s="66">
        <f t="shared" si="30"/>
        <v>55.55555555555555</v>
      </c>
      <c r="K460" s="66">
        <f t="shared" si="31"/>
        <v>20</v>
      </c>
    </row>
    <row r="461" spans="1:11">
      <c r="A461" t="s">
        <v>2491</v>
      </c>
      <c r="B461">
        <v>100</v>
      </c>
      <c r="C461" s="1">
        <v>1</v>
      </c>
      <c r="D461" s="1">
        <v>0</v>
      </c>
      <c r="E461" s="1">
        <v>2</v>
      </c>
      <c r="F461">
        <v>45</v>
      </c>
      <c r="H461" s="66">
        <f t="shared" si="28"/>
        <v>5</v>
      </c>
      <c r="I461" s="66">
        <f t="shared" si="29"/>
        <v>0</v>
      </c>
      <c r="J461" s="66">
        <f t="shared" si="30"/>
        <v>225</v>
      </c>
      <c r="K461" s="66">
        <f t="shared" si="31"/>
        <v>18</v>
      </c>
    </row>
    <row r="462" spans="1:11">
      <c r="A462" t="s">
        <v>2492</v>
      </c>
      <c r="B462">
        <v>90</v>
      </c>
      <c r="C462" s="1">
        <v>0</v>
      </c>
      <c r="D462" s="1">
        <v>0</v>
      </c>
      <c r="E462" s="1">
        <v>2</v>
      </c>
      <c r="F462">
        <v>70</v>
      </c>
      <c r="H462" s="66">
        <f t="shared" si="28"/>
        <v>0</v>
      </c>
      <c r="I462" s="66">
        <f t="shared" si="29"/>
        <v>0</v>
      </c>
      <c r="J462" s="66">
        <f t="shared" si="30"/>
        <v>388.88888888888891</v>
      </c>
      <c r="K462" s="66">
        <f t="shared" si="31"/>
        <v>20</v>
      </c>
    </row>
    <row r="463" spans="1:11">
      <c r="A463" t="s">
        <v>2331</v>
      </c>
      <c r="B463">
        <v>480</v>
      </c>
      <c r="C463" s="1">
        <v>4</v>
      </c>
      <c r="D463" s="1">
        <v>11</v>
      </c>
      <c r="E463" s="1">
        <v>14</v>
      </c>
      <c r="F463">
        <v>1030</v>
      </c>
      <c r="H463" s="66">
        <f t="shared" si="28"/>
        <v>4.166666666666667</v>
      </c>
      <c r="I463" s="66">
        <f t="shared" si="29"/>
        <v>11.458333333333332</v>
      </c>
      <c r="J463" s="66">
        <f t="shared" si="30"/>
        <v>1072.9166666666667</v>
      </c>
      <c r="K463" s="66">
        <f t="shared" si="31"/>
        <v>26.25</v>
      </c>
    </row>
    <row r="464" spans="1:11">
      <c r="A464" t="s">
        <v>2332</v>
      </c>
      <c r="B464">
        <v>450</v>
      </c>
      <c r="C464" s="1">
        <v>3</v>
      </c>
      <c r="D464" s="1">
        <v>10</v>
      </c>
      <c r="E464" s="1">
        <v>13</v>
      </c>
      <c r="F464">
        <v>1030</v>
      </c>
      <c r="H464" s="66">
        <f t="shared" si="28"/>
        <v>3.3333333333333335</v>
      </c>
      <c r="I464" s="66">
        <f t="shared" si="29"/>
        <v>11.111111111111111</v>
      </c>
      <c r="J464" s="66">
        <f t="shared" si="30"/>
        <v>1144.4444444444443</v>
      </c>
      <c r="K464" s="66">
        <f t="shared" si="31"/>
        <v>26</v>
      </c>
    </row>
    <row r="465" spans="1:11">
      <c r="A465" t="s">
        <v>2333</v>
      </c>
      <c r="B465">
        <v>360</v>
      </c>
      <c r="C465" s="1">
        <v>2</v>
      </c>
      <c r="D465" s="1">
        <v>15</v>
      </c>
      <c r="E465" s="1">
        <v>9</v>
      </c>
      <c r="F465">
        <v>850</v>
      </c>
      <c r="H465" s="66">
        <f t="shared" si="28"/>
        <v>2.7777777777777777</v>
      </c>
      <c r="I465" s="66">
        <f t="shared" si="29"/>
        <v>20.833333333333332</v>
      </c>
      <c r="J465" s="66">
        <f t="shared" si="30"/>
        <v>1180.5555555555557</v>
      </c>
      <c r="K465" s="66">
        <f t="shared" si="31"/>
        <v>22.5</v>
      </c>
    </row>
    <row r="466" spans="1:11">
      <c r="A466" t="s">
        <v>2586</v>
      </c>
      <c r="B466">
        <v>430</v>
      </c>
      <c r="C466" s="1">
        <v>3</v>
      </c>
      <c r="D466" s="1">
        <v>16</v>
      </c>
      <c r="E466" s="1">
        <v>11</v>
      </c>
      <c r="F466">
        <v>710</v>
      </c>
      <c r="H466" s="66">
        <f t="shared" si="28"/>
        <v>3.4883720930232558</v>
      </c>
      <c r="I466" s="66">
        <f t="shared" si="29"/>
        <v>18.604651162790699</v>
      </c>
      <c r="J466" s="66">
        <f t="shared" si="30"/>
        <v>825.58139534883719</v>
      </c>
      <c r="K466" s="66">
        <f t="shared" si="31"/>
        <v>23.02325581395349</v>
      </c>
    </row>
    <row r="467" spans="1:11">
      <c r="A467" t="s">
        <v>2334</v>
      </c>
      <c r="B467">
        <v>520</v>
      </c>
      <c r="C467" s="1">
        <v>3</v>
      </c>
      <c r="D467" s="1">
        <v>28</v>
      </c>
      <c r="E467" s="1">
        <v>18</v>
      </c>
      <c r="F467">
        <v>500</v>
      </c>
      <c r="H467" s="66">
        <f t="shared" si="28"/>
        <v>2.8846153846153846</v>
      </c>
      <c r="I467" s="66">
        <f t="shared" si="29"/>
        <v>26.923076923076923</v>
      </c>
      <c r="J467" s="66">
        <f t="shared" si="30"/>
        <v>480.76923076923077</v>
      </c>
      <c r="K467" s="66">
        <f t="shared" si="31"/>
        <v>31.153846153846153</v>
      </c>
    </row>
    <row r="468" spans="1:11">
      <c r="A468" t="s">
        <v>2335</v>
      </c>
      <c r="B468">
        <v>210</v>
      </c>
      <c r="C468" s="1">
        <v>2</v>
      </c>
      <c r="D468" s="1">
        <v>13</v>
      </c>
      <c r="E468" s="1">
        <v>1.5</v>
      </c>
      <c r="F468">
        <v>760</v>
      </c>
      <c r="H468" s="66">
        <f t="shared" si="28"/>
        <v>4.7619047619047628</v>
      </c>
      <c r="I468" s="66">
        <f t="shared" si="29"/>
        <v>30.952380952380953</v>
      </c>
      <c r="J468" s="66">
        <f t="shared" si="30"/>
        <v>1809.5238095238096</v>
      </c>
      <c r="K468" s="66">
        <f t="shared" si="31"/>
        <v>6.4285714285714279</v>
      </c>
    </row>
    <row r="469" spans="1:11">
      <c r="A469" t="s">
        <v>2336</v>
      </c>
      <c r="B469">
        <v>180</v>
      </c>
      <c r="C469" s="1">
        <v>1</v>
      </c>
      <c r="D469" s="1">
        <v>10</v>
      </c>
      <c r="E469" s="1">
        <v>1</v>
      </c>
      <c r="F469">
        <v>600</v>
      </c>
      <c r="H469" s="66">
        <f t="shared" si="28"/>
        <v>2.7777777777777777</v>
      </c>
      <c r="I469" s="66">
        <f t="shared" si="29"/>
        <v>27.777777777777775</v>
      </c>
      <c r="J469" s="66">
        <f t="shared" si="30"/>
        <v>1666.6666666666667</v>
      </c>
      <c r="K469" s="66">
        <f t="shared" si="31"/>
        <v>5</v>
      </c>
    </row>
    <row r="470" spans="1:11">
      <c r="A470" t="s">
        <v>2408</v>
      </c>
      <c r="B470">
        <v>290</v>
      </c>
      <c r="C470" s="1">
        <v>4</v>
      </c>
      <c r="D470" s="1">
        <v>14</v>
      </c>
      <c r="E470" s="1">
        <v>2</v>
      </c>
      <c r="F470">
        <v>340</v>
      </c>
      <c r="H470" s="66">
        <f t="shared" si="28"/>
        <v>6.8965517241379306</v>
      </c>
      <c r="I470" s="66">
        <f t="shared" si="29"/>
        <v>24.137931034482758</v>
      </c>
      <c r="J470" s="66">
        <f t="shared" si="30"/>
        <v>586.20689655172407</v>
      </c>
      <c r="K470" s="66">
        <f t="shared" si="31"/>
        <v>6.2068965517241379</v>
      </c>
    </row>
    <row r="471" spans="1:11">
      <c r="A471" t="s">
        <v>2337</v>
      </c>
      <c r="B471">
        <v>490</v>
      </c>
      <c r="C471" s="1">
        <v>3</v>
      </c>
      <c r="D471" s="1">
        <v>21</v>
      </c>
      <c r="E471" s="1">
        <v>12</v>
      </c>
      <c r="F471">
        <v>770</v>
      </c>
      <c r="H471" s="66">
        <f t="shared" si="28"/>
        <v>3.0612244897959182</v>
      </c>
      <c r="I471" s="66">
        <f t="shared" si="29"/>
        <v>21.428571428571427</v>
      </c>
      <c r="J471" s="66">
        <f t="shared" si="30"/>
        <v>785.71428571428567</v>
      </c>
      <c r="K471" s="66">
        <f t="shared" si="31"/>
        <v>22.040816326530614</v>
      </c>
    </row>
    <row r="472" spans="1:11">
      <c r="A472" t="s">
        <v>2860</v>
      </c>
      <c r="B472">
        <v>450</v>
      </c>
      <c r="C472" s="1">
        <v>3</v>
      </c>
      <c r="D472" s="1">
        <v>13</v>
      </c>
      <c r="E472" s="1">
        <v>16</v>
      </c>
      <c r="F472">
        <v>1030</v>
      </c>
      <c r="H472" s="66">
        <f t="shared" si="28"/>
        <v>3.3333333333333335</v>
      </c>
      <c r="I472" s="66">
        <f t="shared" si="29"/>
        <v>14.444444444444445</v>
      </c>
      <c r="J472" s="66">
        <f t="shared" si="30"/>
        <v>1144.4444444444443</v>
      </c>
      <c r="K472" s="66">
        <f t="shared" si="31"/>
        <v>32</v>
      </c>
    </row>
    <row r="473" spans="1:11">
      <c r="A473" t="s">
        <v>2338</v>
      </c>
      <c r="B473">
        <v>380</v>
      </c>
      <c r="C473" s="1">
        <v>4</v>
      </c>
      <c r="D473" s="1">
        <v>12</v>
      </c>
      <c r="E473" s="1">
        <v>2.5</v>
      </c>
      <c r="F473">
        <v>580</v>
      </c>
      <c r="H473" s="66">
        <f t="shared" si="28"/>
        <v>5.2631578947368416</v>
      </c>
      <c r="I473" s="66">
        <f t="shared" si="29"/>
        <v>15.789473684210527</v>
      </c>
      <c r="J473" s="66">
        <f t="shared" si="30"/>
        <v>763.1578947368422</v>
      </c>
      <c r="K473" s="66">
        <f t="shared" si="31"/>
        <v>5.9210526315789469</v>
      </c>
    </row>
    <row r="474" spans="1:11">
      <c r="A474" t="s">
        <v>2339</v>
      </c>
      <c r="B474">
        <v>150</v>
      </c>
      <c r="C474" s="1">
        <v>3</v>
      </c>
      <c r="D474" s="1">
        <v>24</v>
      </c>
      <c r="E474" s="1">
        <v>0.5</v>
      </c>
      <c r="F474">
        <v>510</v>
      </c>
      <c r="H474" s="66">
        <f t="shared" si="28"/>
        <v>10</v>
      </c>
      <c r="I474" s="66">
        <f t="shared" si="29"/>
        <v>80</v>
      </c>
      <c r="J474" s="66">
        <f t="shared" si="30"/>
        <v>1700</v>
      </c>
      <c r="K474" s="66">
        <f t="shared" si="31"/>
        <v>3</v>
      </c>
    </row>
    <row r="475" spans="1:11">
      <c r="A475" t="s">
        <v>2340</v>
      </c>
      <c r="B475">
        <v>80</v>
      </c>
      <c r="C475" s="1">
        <v>2</v>
      </c>
      <c r="D475" s="1">
        <v>0</v>
      </c>
      <c r="E475" s="1">
        <v>0</v>
      </c>
      <c r="F475">
        <v>0</v>
      </c>
      <c r="H475" s="66">
        <f t="shared" si="28"/>
        <v>12.5</v>
      </c>
      <c r="I475" s="66">
        <f t="shared" si="29"/>
        <v>0</v>
      </c>
      <c r="J475" s="66">
        <f t="shared" si="30"/>
        <v>0</v>
      </c>
      <c r="K475" s="66">
        <f t="shared" si="31"/>
        <v>0</v>
      </c>
    </row>
    <row r="476" spans="1:11">
      <c r="A476" t="s">
        <v>2341</v>
      </c>
      <c r="B476">
        <v>130</v>
      </c>
      <c r="C476" s="1">
        <v>0</v>
      </c>
      <c r="D476" s="1">
        <v>2</v>
      </c>
      <c r="E476" s="1">
        <v>6</v>
      </c>
      <c r="F476">
        <v>35</v>
      </c>
      <c r="H476" s="66">
        <f t="shared" si="28"/>
        <v>0</v>
      </c>
      <c r="I476" s="66">
        <f t="shared" si="29"/>
        <v>7.6923076923076925</v>
      </c>
      <c r="J476" s="66">
        <f t="shared" si="30"/>
        <v>134.61538461538461</v>
      </c>
      <c r="K476" s="66">
        <f t="shared" si="31"/>
        <v>41.53846153846154</v>
      </c>
    </row>
    <row r="477" spans="1:11">
      <c r="A477" t="s">
        <v>2421</v>
      </c>
      <c r="B477">
        <v>190</v>
      </c>
      <c r="C477" s="1">
        <v>1</v>
      </c>
      <c r="D477" s="1">
        <v>2</v>
      </c>
      <c r="E477" s="1">
        <v>9</v>
      </c>
      <c r="F477">
        <v>75</v>
      </c>
      <c r="H477" s="66">
        <f t="shared" si="28"/>
        <v>2.6315789473684208</v>
      </c>
      <c r="I477" s="66">
        <f t="shared" si="29"/>
        <v>5.2631578947368416</v>
      </c>
      <c r="J477" s="66">
        <f t="shared" si="30"/>
        <v>197.36842105263159</v>
      </c>
      <c r="K477" s="66">
        <f t="shared" si="31"/>
        <v>42.631578947368418</v>
      </c>
    </row>
    <row r="478" spans="1:11" ht="15" thickBot="1">
      <c r="A478" t="s">
        <v>2510</v>
      </c>
      <c r="B478">
        <v>70</v>
      </c>
      <c r="C478" s="1">
        <v>0</v>
      </c>
      <c r="D478" s="1">
        <v>0</v>
      </c>
      <c r="E478" s="1">
        <v>0</v>
      </c>
      <c r="F478">
        <v>5</v>
      </c>
      <c r="H478" s="66">
        <f t="shared" si="28"/>
        <v>0</v>
      </c>
      <c r="I478" s="66">
        <f t="shared" si="29"/>
        <v>0</v>
      </c>
      <c r="J478" s="66">
        <f t="shared" si="30"/>
        <v>35.714285714285715</v>
      </c>
      <c r="K478" s="66">
        <f t="shared" si="31"/>
        <v>0</v>
      </c>
    </row>
    <row r="479" spans="1:11" ht="15" thickBot="1">
      <c r="A479" s="8" t="s">
        <v>2342</v>
      </c>
      <c r="C479" s="1"/>
      <c r="D479" s="1"/>
      <c r="E479" s="1"/>
      <c r="H479" s="66"/>
      <c r="I479" s="66"/>
      <c r="J479" s="66"/>
      <c r="K479" s="66"/>
    </row>
    <row r="480" spans="1:11">
      <c r="A480" t="s">
        <v>2343</v>
      </c>
      <c r="B480">
        <v>5</v>
      </c>
      <c r="C480" s="1">
        <v>0</v>
      </c>
      <c r="D480" s="1">
        <v>0</v>
      </c>
      <c r="E480" s="1">
        <v>0</v>
      </c>
      <c r="F480">
        <v>0</v>
      </c>
      <c r="H480" s="66">
        <f t="shared" ref="H480:H543" si="32">C480/B480*500</f>
        <v>0</v>
      </c>
      <c r="I480" s="66">
        <f t="shared" ref="I480:I543" si="33">D480/B480*500</f>
        <v>0</v>
      </c>
      <c r="J480" s="66">
        <f t="shared" ref="J480:J543" si="34">F480/B480*500</f>
        <v>0</v>
      </c>
      <c r="K480" s="66">
        <f t="shared" ref="K480:K543" si="35">(E480*9)/B480*100</f>
        <v>0</v>
      </c>
    </row>
    <row r="481" spans="1:11">
      <c r="A481" t="s">
        <v>2344</v>
      </c>
      <c r="B481">
        <v>25</v>
      </c>
      <c r="C481" s="1">
        <v>0</v>
      </c>
      <c r="D481" s="1">
        <v>0</v>
      </c>
      <c r="E481" s="1">
        <v>0</v>
      </c>
      <c r="F481">
        <v>0</v>
      </c>
      <c r="H481" s="66">
        <f t="shared" si="32"/>
        <v>0</v>
      </c>
      <c r="I481" s="66">
        <f t="shared" si="33"/>
        <v>0</v>
      </c>
      <c r="J481" s="66">
        <f t="shared" si="34"/>
        <v>0</v>
      </c>
      <c r="K481" s="66">
        <f t="shared" si="35"/>
        <v>0</v>
      </c>
    </row>
    <row r="482" spans="1:11">
      <c r="A482" t="s">
        <v>2345</v>
      </c>
      <c r="B482">
        <v>150</v>
      </c>
      <c r="C482" s="1">
        <v>0</v>
      </c>
      <c r="D482" s="1">
        <v>3</v>
      </c>
      <c r="E482" s="1">
        <v>0</v>
      </c>
      <c r="F482">
        <v>40</v>
      </c>
      <c r="H482" s="66">
        <f t="shared" si="32"/>
        <v>0</v>
      </c>
      <c r="I482" s="66">
        <f t="shared" si="33"/>
        <v>10</v>
      </c>
      <c r="J482" s="66">
        <f t="shared" si="34"/>
        <v>133.33333333333334</v>
      </c>
      <c r="K482" s="66">
        <f t="shared" si="35"/>
        <v>0</v>
      </c>
    </row>
    <row r="483" spans="1:11">
      <c r="A483" t="s">
        <v>2346</v>
      </c>
      <c r="B483">
        <v>200</v>
      </c>
      <c r="C483" s="1">
        <v>0</v>
      </c>
      <c r="D483" s="1">
        <v>3</v>
      </c>
      <c r="E483" s="1">
        <v>1</v>
      </c>
      <c r="F483">
        <v>40</v>
      </c>
      <c r="H483" s="66">
        <f t="shared" si="32"/>
        <v>0</v>
      </c>
      <c r="I483" s="66">
        <f t="shared" si="33"/>
        <v>7.5</v>
      </c>
      <c r="J483" s="66">
        <f t="shared" si="34"/>
        <v>100</v>
      </c>
      <c r="K483" s="66">
        <f t="shared" si="35"/>
        <v>4.5</v>
      </c>
    </row>
    <row r="484" spans="1:11">
      <c r="A484" t="s">
        <v>2347</v>
      </c>
      <c r="B484">
        <v>190</v>
      </c>
      <c r="C484" s="1">
        <v>0</v>
      </c>
      <c r="D484" s="1">
        <v>3</v>
      </c>
      <c r="E484" s="1">
        <v>1</v>
      </c>
      <c r="F484">
        <v>40</v>
      </c>
      <c r="H484" s="66">
        <f t="shared" si="32"/>
        <v>0</v>
      </c>
      <c r="I484" s="66">
        <f t="shared" si="33"/>
        <v>7.8947368421052637</v>
      </c>
      <c r="J484" s="66">
        <f t="shared" si="34"/>
        <v>105.26315789473684</v>
      </c>
      <c r="K484" s="66">
        <f t="shared" si="35"/>
        <v>4.7368421052631584</v>
      </c>
    </row>
    <row r="485" spans="1:11">
      <c r="A485" t="s">
        <v>2348</v>
      </c>
      <c r="B485">
        <v>190</v>
      </c>
      <c r="C485" s="1">
        <v>0</v>
      </c>
      <c r="D485" s="1">
        <v>0</v>
      </c>
      <c r="E485" s="1">
        <v>1</v>
      </c>
      <c r="F485">
        <v>20</v>
      </c>
      <c r="H485" s="66">
        <f t="shared" si="32"/>
        <v>0</v>
      </c>
      <c r="I485" s="66">
        <f t="shared" si="33"/>
        <v>0</v>
      </c>
      <c r="J485" s="66">
        <f t="shared" si="34"/>
        <v>52.631578947368418</v>
      </c>
      <c r="K485" s="66">
        <f t="shared" si="35"/>
        <v>4.7368421052631584</v>
      </c>
    </row>
    <row r="486" spans="1:11" ht="15" thickBot="1">
      <c r="A486" t="s">
        <v>2349</v>
      </c>
      <c r="B486">
        <v>220</v>
      </c>
      <c r="C486" s="1">
        <v>0</v>
      </c>
      <c r="D486" s="1">
        <v>0</v>
      </c>
      <c r="E486" s="1">
        <v>9</v>
      </c>
      <c r="F486">
        <v>20</v>
      </c>
      <c r="H486" s="66">
        <f t="shared" si="32"/>
        <v>0</v>
      </c>
      <c r="I486" s="66">
        <f t="shared" si="33"/>
        <v>0</v>
      </c>
      <c r="J486" s="66">
        <f t="shared" si="34"/>
        <v>45.454545454545453</v>
      </c>
      <c r="K486" s="66">
        <f t="shared" si="35"/>
        <v>36.818181818181813</v>
      </c>
    </row>
    <row r="487" spans="1:11" ht="15" thickBot="1">
      <c r="A487" s="8" t="s">
        <v>2350</v>
      </c>
      <c r="C487" s="1"/>
      <c r="D487" s="1"/>
      <c r="E487" s="1"/>
      <c r="H487" s="66"/>
      <c r="I487" s="66"/>
      <c r="J487" s="66"/>
      <c r="K487" s="66"/>
    </row>
    <row r="488" spans="1:11">
      <c r="A488" t="s">
        <v>2351</v>
      </c>
      <c r="B488">
        <v>140</v>
      </c>
      <c r="C488" s="1">
        <v>0</v>
      </c>
      <c r="D488" s="1">
        <v>0</v>
      </c>
      <c r="E488" s="1">
        <v>0</v>
      </c>
      <c r="F488">
        <v>20</v>
      </c>
      <c r="H488" s="66">
        <f t="shared" si="32"/>
        <v>0</v>
      </c>
      <c r="I488" s="66">
        <f t="shared" si="33"/>
        <v>0</v>
      </c>
      <c r="J488" s="66">
        <f t="shared" si="34"/>
        <v>71.428571428571431</v>
      </c>
      <c r="K488" s="66">
        <f t="shared" si="35"/>
        <v>0</v>
      </c>
    </row>
    <row r="489" spans="1:11" ht="15" thickBot="1">
      <c r="A489" t="s">
        <v>2352</v>
      </c>
      <c r="B489">
        <v>180</v>
      </c>
      <c r="C489" s="1">
        <v>0</v>
      </c>
      <c r="D489" s="1">
        <v>0</v>
      </c>
      <c r="E489" s="1">
        <v>0</v>
      </c>
      <c r="F489">
        <v>50</v>
      </c>
      <c r="H489" s="66">
        <f t="shared" si="32"/>
        <v>0</v>
      </c>
      <c r="I489" s="66">
        <f t="shared" si="33"/>
        <v>0</v>
      </c>
      <c r="J489" s="66">
        <f t="shared" si="34"/>
        <v>138.88888888888889</v>
      </c>
      <c r="K489" s="66">
        <f t="shared" si="35"/>
        <v>0</v>
      </c>
    </row>
    <row r="490" spans="1:11" ht="15" thickBot="1">
      <c r="A490" s="8" t="s">
        <v>2353</v>
      </c>
      <c r="C490" s="1"/>
      <c r="D490" s="1"/>
      <c r="E490" s="1"/>
      <c r="H490" s="66"/>
      <c r="I490" s="66"/>
      <c r="J490" s="66"/>
      <c r="K490" s="66"/>
    </row>
    <row r="491" spans="1:11">
      <c r="A491" t="s">
        <v>2354</v>
      </c>
      <c r="B491">
        <v>120</v>
      </c>
      <c r="C491" s="1">
        <v>0</v>
      </c>
      <c r="D491" s="1">
        <v>0</v>
      </c>
      <c r="E491" s="1">
        <v>0</v>
      </c>
      <c r="F491">
        <v>25</v>
      </c>
      <c r="H491" s="66">
        <f t="shared" si="32"/>
        <v>0</v>
      </c>
      <c r="I491" s="66">
        <f t="shared" si="33"/>
        <v>0</v>
      </c>
      <c r="J491" s="66">
        <f t="shared" si="34"/>
        <v>104.16666666666667</v>
      </c>
      <c r="K491" s="66">
        <f t="shared" si="35"/>
        <v>0</v>
      </c>
    </row>
    <row r="492" spans="1:11">
      <c r="A492" t="s">
        <v>2355</v>
      </c>
      <c r="B492">
        <v>150</v>
      </c>
      <c r="C492" s="1">
        <v>0</v>
      </c>
      <c r="D492" s="1">
        <v>0</v>
      </c>
      <c r="E492" s="1">
        <v>0</v>
      </c>
      <c r="F492">
        <v>30</v>
      </c>
      <c r="H492" s="66">
        <f t="shared" si="32"/>
        <v>0</v>
      </c>
      <c r="I492" s="66">
        <f t="shared" si="33"/>
        <v>0</v>
      </c>
      <c r="J492" s="66">
        <f t="shared" si="34"/>
        <v>100</v>
      </c>
      <c r="K492" s="66">
        <f t="shared" si="35"/>
        <v>0</v>
      </c>
    </row>
    <row r="493" spans="1:11">
      <c r="A493" t="s">
        <v>2356</v>
      </c>
      <c r="B493">
        <v>210</v>
      </c>
      <c r="C493" s="1">
        <v>0</v>
      </c>
      <c r="D493" s="1">
        <v>0</v>
      </c>
      <c r="E493" s="1">
        <v>0</v>
      </c>
      <c r="F493">
        <v>45</v>
      </c>
      <c r="H493" s="66">
        <f t="shared" si="32"/>
        <v>0</v>
      </c>
      <c r="I493" s="66">
        <f t="shared" si="33"/>
        <v>0</v>
      </c>
      <c r="J493" s="66">
        <f t="shared" si="34"/>
        <v>107.14285714285714</v>
      </c>
      <c r="K493" s="66">
        <f t="shared" si="35"/>
        <v>0</v>
      </c>
    </row>
    <row r="494" spans="1:11">
      <c r="A494" t="s">
        <v>2357</v>
      </c>
      <c r="B494">
        <v>480</v>
      </c>
      <c r="C494" s="1">
        <v>2</v>
      </c>
      <c r="D494" s="1">
        <v>0</v>
      </c>
      <c r="E494" s="1">
        <v>0</v>
      </c>
      <c r="F494">
        <v>100</v>
      </c>
      <c r="H494" s="66">
        <f t="shared" si="32"/>
        <v>2.0833333333333335</v>
      </c>
      <c r="I494" s="66">
        <f t="shared" si="33"/>
        <v>0</v>
      </c>
      <c r="J494" s="66">
        <f t="shared" si="34"/>
        <v>104.16666666666667</v>
      </c>
      <c r="K494" s="66">
        <f t="shared" si="35"/>
        <v>0</v>
      </c>
    </row>
    <row r="495" spans="1:11">
      <c r="A495" t="s">
        <v>2358</v>
      </c>
      <c r="B495">
        <v>130</v>
      </c>
      <c r="C495" s="1">
        <v>0</v>
      </c>
      <c r="D495" s="1">
        <v>0</v>
      </c>
      <c r="E495" s="1">
        <v>0</v>
      </c>
      <c r="F495">
        <v>35</v>
      </c>
      <c r="H495" s="66">
        <f t="shared" si="32"/>
        <v>0</v>
      </c>
      <c r="I495" s="66">
        <f t="shared" si="33"/>
        <v>0</v>
      </c>
      <c r="J495" s="66">
        <f t="shared" si="34"/>
        <v>134.61538461538461</v>
      </c>
      <c r="K495" s="66">
        <f t="shared" si="35"/>
        <v>0</v>
      </c>
    </row>
    <row r="496" spans="1:11">
      <c r="A496" t="s">
        <v>2359</v>
      </c>
      <c r="B496">
        <v>160</v>
      </c>
      <c r="C496" s="1">
        <v>0</v>
      </c>
      <c r="D496" s="1">
        <v>0</v>
      </c>
      <c r="E496" s="1">
        <v>0</v>
      </c>
      <c r="F496">
        <v>45</v>
      </c>
      <c r="H496" s="66">
        <f t="shared" si="32"/>
        <v>0</v>
      </c>
      <c r="I496" s="66">
        <f t="shared" si="33"/>
        <v>0</v>
      </c>
      <c r="J496" s="66">
        <f t="shared" si="34"/>
        <v>140.625</v>
      </c>
      <c r="K496" s="66">
        <f t="shared" si="35"/>
        <v>0</v>
      </c>
    </row>
    <row r="497" spans="1:11">
      <c r="A497" t="s">
        <v>2360</v>
      </c>
      <c r="B497">
        <v>230</v>
      </c>
      <c r="C497" s="1">
        <v>0</v>
      </c>
      <c r="D497" s="1">
        <v>0</v>
      </c>
      <c r="E497" s="1">
        <v>0</v>
      </c>
      <c r="F497">
        <v>60</v>
      </c>
      <c r="H497" s="66">
        <f t="shared" si="32"/>
        <v>0</v>
      </c>
      <c r="I497" s="66">
        <f t="shared" si="33"/>
        <v>0</v>
      </c>
      <c r="J497" s="66">
        <f t="shared" si="34"/>
        <v>130.43478260869566</v>
      </c>
      <c r="K497" s="66">
        <f t="shared" si="35"/>
        <v>0</v>
      </c>
    </row>
    <row r="498" spans="1:11">
      <c r="A498" t="s">
        <v>2361</v>
      </c>
      <c r="B498">
        <v>520</v>
      </c>
      <c r="C498" s="1">
        <v>0</v>
      </c>
      <c r="D498" s="1">
        <v>0</v>
      </c>
      <c r="E498" s="1">
        <v>0</v>
      </c>
      <c r="F498">
        <v>140</v>
      </c>
      <c r="H498" s="66">
        <f t="shared" si="32"/>
        <v>0</v>
      </c>
      <c r="I498" s="66">
        <f t="shared" si="33"/>
        <v>0</v>
      </c>
      <c r="J498" s="66">
        <f t="shared" si="34"/>
        <v>134.61538461538461</v>
      </c>
      <c r="K498" s="66">
        <f t="shared" si="35"/>
        <v>0</v>
      </c>
    </row>
    <row r="499" spans="1:11">
      <c r="A499" t="s">
        <v>2362</v>
      </c>
      <c r="B499">
        <v>120</v>
      </c>
      <c r="C499" s="1">
        <v>0</v>
      </c>
      <c r="D499" s="1">
        <v>0</v>
      </c>
      <c r="E499" s="1">
        <v>0</v>
      </c>
      <c r="F499">
        <v>65</v>
      </c>
      <c r="H499" s="66">
        <f t="shared" si="32"/>
        <v>0</v>
      </c>
      <c r="I499" s="66">
        <f t="shared" si="33"/>
        <v>0</v>
      </c>
      <c r="J499" s="66">
        <f t="shared" si="34"/>
        <v>270.83333333333331</v>
      </c>
      <c r="K499" s="66">
        <f t="shared" si="35"/>
        <v>0</v>
      </c>
    </row>
    <row r="500" spans="1:11">
      <c r="A500" t="s">
        <v>2363</v>
      </c>
      <c r="B500">
        <v>150</v>
      </c>
      <c r="C500" s="1">
        <v>0</v>
      </c>
      <c r="D500" s="1">
        <v>0</v>
      </c>
      <c r="E500" s="1">
        <v>0</v>
      </c>
      <c r="F500">
        <v>80</v>
      </c>
      <c r="H500" s="66">
        <f t="shared" si="32"/>
        <v>0</v>
      </c>
      <c r="I500" s="66">
        <f t="shared" si="33"/>
        <v>0</v>
      </c>
      <c r="J500" s="66">
        <f t="shared" si="34"/>
        <v>266.66666666666669</v>
      </c>
      <c r="K500" s="66">
        <f t="shared" si="35"/>
        <v>0</v>
      </c>
    </row>
    <row r="501" spans="1:11">
      <c r="A501" t="s">
        <v>2364</v>
      </c>
      <c r="B501">
        <v>210</v>
      </c>
      <c r="C501" s="1">
        <v>0</v>
      </c>
      <c r="D501" s="1">
        <v>0</v>
      </c>
      <c r="E501" s="1">
        <v>0</v>
      </c>
      <c r="F501">
        <v>115</v>
      </c>
      <c r="H501" s="66">
        <f t="shared" si="32"/>
        <v>0</v>
      </c>
      <c r="I501" s="66">
        <f t="shared" si="33"/>
        <v>0</v>
      </c>
      <c r="J501" s="66">
        <f t="shared" si="34"/>
        <v>273.80952380952385</v>
      </c>
      <c r="K501" s="66">
        <f t="shared" si="35"/>
        <v>0</v>
      </c>
    </row>
    <row r="502" spans="1:11">
      <c r="A502" t="s">
        <v>2365</v>
      </c>
      <c r="B502">
        <v>480</v>
      </c>
      <c r="C502" s="1">
        <v>0</v>
      </c>
      <c r="D502" s="1">
        <v>0</v>
      </c>
      <c r="E502" s="1">
        <v>0</v>
      </c>
      <c r="F502">
        <v>260</v>
      </c>
      <c r="H502" s="66">
        <f t="shared" si="32"/>
        <v>0</v>
      </c>
      <c r="I502" s="66">
        <f t="shared" si="33"/>
        <v>0</v>
      </c>
      <c r="J502" s="66">
        <f t="shared" si="34"/>
        <v>270.83333333333331</v>
      </c>
      <c r="K502" s="66">
        <f t="shared" si="35"/>
        <v>0</v>
      </c>
    </row>
    <row r="503" spans="1:11">
      <c r="A503" t="s">
        <v>2366</v>
      </c>
      <c r="B503">
        <v>110</v>
      </c>
      <c r="C503" s="1">
        <v>0</v>
      </c>
      <c r="D503" s="1">
        <v>2</v>
      </c>
      <c r="E503" s="1">
        <v>0</v>
      </c>
      <c r="F503">
        <v>0</v>
      </c>
      <c r="H503" s="66">
        <f t="shared" si="32"/>
        <v>0</v>
      </c>
      <c r="I503" s="66">
        <f t="shared" si="33"/>
        <v>9.0909090909090899</v>
      </c>
      <c r="J503" s="66">
        <f t="shared" si="34"/>
        <v>0</v>
      </c>
      <c r="K503" s="66">
        <f t="shared" si="35"/>
        <v>0</v>
      </c>
    </row>
    <row r="504" spans="1:11">
      <c r="A504" t="s">
        <v>2367</v>
      </c>
      <c r="B504">
        <v>140</v>
      </c>
      <c r="C504" s="1">
        <v>0</v>
      </c>
      <c r="D504" s="1">
        <v>3</v>
      </c>
      <c r="E504" s="1">
        <v>0</v>
      </c>
      <c r="F504">
        <v>0</v>
      </c>
      <c r="H504" s="66">
        <f t="shared" si="32"/>
        <v>0</v>
      </c>
      <c r="I504" s="66">
        <f t="shared" si="33"/>
        <v>10.714285714285714</v>
      </c>
      <c r="J504" s="66">
        <f t="shared" si="34"/>
        <v>0</v>
      </c>
      <c r="K504" s="66">
        <f t="shared" si="35"/>
        <v>0</v>
      </c>
    </row>
    <row r="505" spans="1:11">
      <c r="A505" t="s">
        <v>2368</v>
      </c>
      <c r="B505">
        <v>190</v>
      </c>
      <c r="C505" s="1">
        <v>0</v>
      </c>
      <c r="D505" s="1">
        <v>4</v>
      </c>
      <c r="E505" s="1">
        <v>0</v>
      </c>
      <c r="F505">
        <v>0</v>
      </c>
      <c r="H505" s="66">
        <f t="shared" si="32"/>
        <v>0</v>
      </c>
      <c r="I505" s="66">
        <f t="shared" si="33"/>
        <v>10.526315789473683</v>
      </c>
      <c r="J505" s="66">
        <f t="shared" si="34"/>
        <v>0</v>
      </c>
      <c r="K505" s="66">
        <f t="shared" si="35"/>
        <v>0</v>
      </c>
    </row>
    <row r="506" spans="1:11">
      <c r="A506" t="s">
        <v>2247</v>
      </c>
      <c r="B506">
        <v>440</v>
      </c>
      <c r="C506" s="1">
        <v>2</v>
      </c>
      <c r="D506" s="1">
        <v>8</v>
      </c>
      <c r="E506" s="1">
        <v>0</v>
      </c>
      <c r="F506">
        <v>0</v>
      </c>
      <c r="H506" s="66">
        <f t="shared" si="32"/>
        <v>2.2727272727272725</v>
      </c>
      <c r="I506" s="66">
        <f t="shared" si="33"/>
        <v>9.0909090909090899</v>
      </c>
      <c r="J506" s="66">
        <f t="shared" si="34"/>
        <v>0</v>
      </c>
      <c r="K506" s="66">
        <f t="shared" si="35"/>
        <v>0</v>
      </c>
    </row>
    <row r="507" spans="1:11">
      <c r="A507" t="s">
        <v>2248</v>
      </c>
      <c r="B507">
        <v>50</v>
      </c>
      <c r="C507" s="1">
        <v>2</v>
      </c>
      <c r="D507" s="1">
        <v>2</v>
      </c>
      <c r="E507" s="1">
        <v>0</v>
      </c>
      <c r="F507">
        <v>480</v>
      </c>
      <c r="H507" s="66">
        <f t="shared" si="32"/>
        <v>20</v>
      </c>
      <c r="I507" s="66">
        <f t="shared" si="33"/>
        <v>20</v>
      </c>
      <c r="J507" s="66">
        <f t="shared" si="34"/>
        <v>4800</v>
      </c>
      <c r="K507" s="66">
        <f t="shared" si="35"/>
        <v>0</v>
      </c>
    </row>
    <row r="508" spans="1:11">
      <c r="A508" t="s">
        <v>2249</v>
      </c>
      <c r="B508">
        <v>60</v>
      </c>
      <c r="C508" s="1">
        <v>2</v>
      </c>
      <c r="D508" s="1">
        <v>2</v>
      </c>
      <c r="E508" s="1">
        <v>0</v>
      </c>
      <c r="F508">
        <v>600</v>
      </c>
      <c r="H508" s="66">
        <f t="shared" si="32"/>
        <v>16.666666666666668</v>
      </c>
      <c r="I508" s="66">
        <f t="shared" si="33"/>
        <v>16.666666666666668</v>
      </c>
      <c r="J508" s="66">
        <f t="shared" si="34"/>
        <v>5000</v>
      </c>
      <c r="K508" s="66">
        <f t="shared" si="35"/>
        <v>0</v>
      </c>
    </row>
    <row r="509" spans="1:11">
      <c r="A509" t="s">
        <v>2250</v>
      </c>
      <c r="B509">
        <v>90</v>
      </c>
      <c r="C509" s="1">
        <v>3</v>
      </c>
      <c r="D509" s="1">
        <v>3</v>
      </c>
      <c r="E509" s="1">
        <v>0</v>
      </c>
      <c r="F509">
        <v>840</v>
      </c>
      <c r="H509" s="66">
        <f t="shared" si="32"/>
        <v>16.666666666666668</v>
      </c>
      <c r="I509" s="66">
        <f t="shared" si="33"/>
        <v>16.666666666666668</v>
      </c>
      <c r="J509" s="66">
        <f t="shared" si="34"/>
        <v>4666.666666666667</v>
      </c>
      <c r="K509" s="66">
        <f t="shared" si="35"/>
        <v>0</v>
      </c>
    </row>
    <row r="510" spans="1:11" ht="15" thickBot="1">
      <c r="A510" t="s">
        <v>2251</v>
      </c>
      <c r="B510">
        <v>200</v>
      </c>
      <c r="C510" s="1">
        <v>8</v>
      </c>
      <c r="D510" s="1">
        <v>8</v>
      </c>
      <c r="E510" s="1">
        <v>0</v>
      </c>
      <c r="F510">
        <v>1920</v>
      </c>
      <c r="H510" s="66">
        <f t="shared" si="32"/>
        <v>20</v>
      </c>
      <c r="I510" s="66">
        <f t="shared" si="33"/>
        <v>20</v>
      </c>
      <c r="J510" s="66">
        <f t="shared" si="34"/>
        <v>4800</v>
      </c>
      <c r="K510" s="66">
        <f t="shared" si="35"/>
        <v>0</v>
      </c>
    </row>
    <row r="511" spans="1:11" ht="15" thickBot="1">
      <c r="A511" s="8" t="s">
        <v>2252</v>
      </c>
      <c r="C511" s="1"/>
      <c r="D511" s="1"/>
      <c r="E511" s="1"/>
      <c r="H511" s="66"/>
      <c r="I511" s="66"/>
      <c r="J511" s="66"/>
      <c r="K511" s="66"/>
    </row>
    <row r="512" spans="1:11">
      <c r="A512" t="s">
        <v>2253</v>
      </c>
      <c r="B512">
        <v>70</v>
      </c>
      <c r="C512" s="1">
        <v>0</v>
      </c>
      <c r="D512" s="1">
        <v>0</v>
      </c>
      <c r="E512" s="1">
        <v>0</v>
      </c>
      <c r="F512">
        <v>30</v>
      </c>
      <c r="H512" s="66">
        <f t="shared" si="32"/>
        <v>0</v>
      </c>
      <c r="I512" s="66">
        <f t="shared" si="33"/>
        <v>0</v>
      </c>
      <c r="J512" s="66">
        <f t="shared" si="34"/>
        <v>214.28571428571428</v>
      </c>
      <c r="K512" s="66">
        <f t="shared" si="35"/>
        <v>0</v>
      </c>
    </row>
    <row r="513" spans="1:11">
      <c r="A513" t="s">
        <v>2254</v>
      </c>
      <c r="B513">
        <v>100</v>
      </c>
      <c r="C513" s="1">
        <v>0</v>
      </c>
      <c r="D513" s="1">
        <v>0</v>
      </c>
      <c r="E513" s="1">
        <v>0</v>
      </c>
      <c r="F513">
        <v>40</v>
      </c>
      <c r="H513" s="66">
        <f t="shared" si="32"/>
        <v>0</v>
      </c>
      <c r="I513" s="66">
        <f t="shared" si="33"/>
        <v>0</v>
      </c>
      <c r="J513" s="66">
        <f t="shared" si="34"/>
        <v>200</v>
      </c>
      <c r="K513" s="66">
        <f t="shared" si="35"/>
        <v>0</v>
      </c>
    </row>
    <row r="514" spans="1:11">
      <c r="A514" t="s">
        <v>2255</v>
      </c>
      <c r="B514">
        <v>120</v>
      </c>
      <c r="C514" s="1">
        <v>0</v>
      </c>
      <c r="D514" s="1">
        <v>0</v>
      </c>
      <c r="E514" s="1">
        <v>0</v>
      </c>
      <c r="F514">
        <v>50</v>
      </c>
      <c r="H514" s="66">
        <f t="shared" si="32"/>
        <v>0</v>
      </c>
      <c r="I514" s="66">
        <f t="shared" si="33"/>
        <v>0</v>
      </c>
      <c r="J514" s="66">
        <f t="shared" si="34"/>
        <v>208.33333333333334</v>
      </c>
      <c r="K514" s="66">
        <f t="shared" si="35"/>
        <v>0</v>
      </c>
    </row>
    <row r="515" spans="1:11">
      <c r="A515" t="s">
        <v>2256</v>
      </c>
      <c r="B515">
        <v>70</v>
      </c>
      <c r="C515" s="1">
        <v>0</v>
      </c>
      <c r="D515" s="1">
        <v>0</v>
      </c>
      <c r="E515" s="1">
        <v>0</v>
      </c>
      <c r="F515">
        <v>30</v>
      </c>
      <c r="H515" s="66">
        <f t="shared" si="32"/>
        <v>0</v>
      </c>
      <c r="I515" s="66">
        <f t="shared" si="33"/>
        <v>0</v>
      </c>
      <c r="J515" s="66">
        <f t="shared" si="34"/>
        <v>214.28571428571428</v>
      </c>
      <c r="K515" s="66">
        <f t="shared" si="35"/>
        <v>0</v>
      </c>
    </row>
    <row r="516" spans="1:11">
      <c r="A516" t="s">
        <v>2257</v>
      </c>
      <c r="B516">
        <v>100</v>
      </c>
      <c r="C516" s="1">
        <v>0</v>
      </c>
      <c r="D516" s="1">
        <v>0</v>
      </c>
      <c r="E516" s="1">
        <v>0</v>
      </c>
      <c r="F516">
        <v>40</v>
      </c>
      <c r="H516" s="66">
        <f t="shared" si="32"/>
        <v>0</v>
      </c>
      <c r="I516" s="66">
        <f t="shared" si="33"/>
        <v>0</v>
      </c>
      <c r="J516" s="66">
        <f t="shared" si="34"/>
        <v>200</v>
      </c>
      <c r="K516" s="66">
        <f t="shared" si="35"/>
        <v>0</v>
      </c>
    </row>
    <row r="517" spans="1:11">
      <c r="A517" t="s">
        <v>2258</v>
      </c>
      <c r="B517">
        <v>120</v>
      </c>
      <c r="C517" s="1">
        <v>0</v>
      </c>
      <c r="D517" s="1">
        <v>0</v>
      </c>
      <c r="E517" s="1">
        <v>0</v>
      </c>
      <c r="F517">
        <v>50</v>
      </c>
      <c r="H517" s="66">
        <f t="shared" si="32"/>
        <v>0</v>
      </c>
      <c r="I517" s="66">
        <f t="shared" si="33"/>
        <v>0</v>
      </c>
      <c r="J517" s="66">
        <f t="shared" si="34"/>
        <v>208.33333333333334</v>
      </c>
      <c r="K517" s="66">
        <f t="shared" si="35"/>
        <v>0</v>
      </c>
    </row>
    <row r="518" spans="1:11">
      <c r="A518" t="s">
        <v>2259</v>
      </c>
      <c r="B518">
        <v>50</v>
      </c>
      <c r="C518" s="1">
        <v>0</v>
      </c>
      <c r="D518" s="1">
        <v>0</v>
      </c>
      <c r="E518" s="1">
        <v>0</v>
      </c>
      <c r="F518">
        <v>0</v>
      </c>
      <c r="H518" s="66">
        <f t="shared" si="32"/>
        <v>0</v>
      </c>
      <c r="I518" s="66">
        <f t="shared" si="33"/>
        <v>0</v>
      </c>
      <c r="J518" s="66">
        <f t="shared" si="34"/>
        <v>0</v>
      </c>
      <c r="K518" s="66">
        <f t="shared" si="35"/>
        <v>0</v>
      </c>
    </row>
    <row r="519" spans="1:11">
      <c r="A519" t="s">
        <v>2260</v>
      </c>
      <c r="B519">
        <v>70</v>
      </c>
      <c r="C519" s="1">
        <v>0</v>
      </c>
      <c r="D519" s="1">
        <v>0</v>
      </c>
      <c r="E519" s="1">
        <v>0</v>
      </c>
      <c r="F519">
        <v>5</v>
      </c>
      <c r="H519" s="66">
        <f t="shared" si="32"/>
        <v>0</v>
      </c>
      <c r="I519" s="66">
        <f t="shared" si="33"/>
        <v>0</v>
      </c>
      <c r="J519" s="66">
        <f t="shared" si="34"/>
        <v>35.714285714285715</v>
      </c>
      <c r="K519" s="66">
        <f t="shared" si="35"/>
        <v>0</v>
      </c>
    </row>
    <row r="520" spans="1:11">
      <c r="A520" t="s">
        <v>2261</v>
      </c>
      <c r="B520">
        <v>80</v>
      </c>
      <c r="C520" s="1">
        <v>0</v>
      </c>
      <c r="D520" s="1">
        <v>0</v>
      </c>
      <c r="E520" s="1">
        <v>0</v>
      </c>
      <c r="F520">
        <v>5</v>
      </c>
      <c r="H520" s="66">
        <f t="shared" si="32"/>
        <v>0</v>
      </c>
      <c r="I520" s="66">
        <f t="shared" si="33"/>
        <v>0</v>
      </c>
      <c r="J520" s="66">
        <f t="shared" si="34"/>
        <v>31.25</v>
      </c>
      <c r="K520" s="66">
        <f t="shared" si="35"/>
        <v>0</v>
      </c>
    </row>
    <row r="521" spans="1:11">
      <c r="A521" t="s">
        <v>2262</v>
      </c>
      <c r="B521">
        <v>80</v>
      </c>
      <c r="C521" s="1">
        <v>0</v>
      </c>
      <c r="D521" s="1">
        <v>0</v>
      </c>
      <c r="E521" s="1">
        <v>0</v>
      </c>
      <c r="F521">
        <v>80</v>
      </c>
      <c r="H521" s="66">
        <f t="shared" si="32"/>
        <v>0</v>
      </c>
      <c r="I521" s="66">
        <f t="shared" si="33"/>
        <v>0</v>
      </c>
      <c r="J521" s="66">
        <f t="shared" si="34"/>
        <v>500</v>
      </c>
      <c r="K521" s="66">
        <f t="shared" si="35"/>
        <v>0</v>
      </c>
    </row>
    <row r="522" spans="1:11">
      <c r="A522" t="s">
        <v>2263</v>
      </c>
      <c r="B522">
        <v>100</v>
      </c>
      <c r="C522" s="1">
        <v>0</v>
      </c>
      <c r="D522" s="1">
        <v>0</v>
      </c>
      <c r="E522" s="1">
        <v>0</v>
      </c>
      <c r="F522">
        <v>105</v>
      </c>
      <c r="H522" s="66">
        <f t="shared" si="32"/>
        <v>0</v>
      </c>
      <c r="I522" s="66">
        <f t="shared" si="33"/>
        <v>0</v>
      </c>
      <c r="J522" s="66">
        <f t="shared" si="34"/>
        <v>525</v>
      </c>
      <c r="K522" s="66">
        <f t="shared" si="35"/>
        <v>0</v>
      </c>
    </row>
    <row r="523" spans="1:11">
      <c r="A523" t="s">
        <v>2264</v>
      </c>
      <c r="B523">
        <v>130</v>
      </c>
      <c r="C523" s="1">
        <v>0</v>
      </c>
      <c r="D523" s="1">
        <v>0</v>
      </c>
      <c r="E523" s="1">
        <v>0</v>
      </c>
      <c r="F523">
        <v>130</v>
      </c>
      <c r="H523" s="66">
        <f t="shared" si="32"/>
        <v>0</v>
      </c>
      <c r="I523" s="66">
        <f t="shared" si="33"/>
        <v>0</v>
      </c>
      <c r="J523" s="66">
        <f t="shared" si="34"/>
        <v>500</v>
      </c>
      <c r="K523" s="66">
        <f t="shared" si="35"/>
        <v>0</v>
      </c>
    </row>
    <row r="524" spans="1:11">
      <c r="A524" t="s">
        <v>2265</v>
      </c>
      <c r="B524">
        <v>80</v>
      </c>
      <c r="C524" s="1">
        <v>0</v>
      </c>
      <c r="D524" s="1">
        <v>0</v>
      </c>
      <c r="E524" s="1">
        <v>0</v>
      </c>
      <c r="F524">
        <v>80</v>
      </c>
      <c r="H524" s="66">
        <f t="shared" si="32"/>
        <v>0</v>
      </c>
      <c r="I524" s="66">
        <f t="shared" si="33"/>
        <v>0</v>
      </c>
      <c r="J524" s="66">
        <f t="shared" si="34"/>
        <v>500</v>
      </c>
      <c r="K524" s="66">
        <f t="shared" si="35"/>
        <v>0</v>
      </c>
    </row>
    <row r="525" spans="1:11">
      <c r="A525" t="s">
        <v>2266</v>
      </c>
      <c r="B525">
        <v>100</v>
      </c>
      <c r="C525" s="1">
        <v>0</v>
      </c>
      <c r="D525" s="1">
        <v>0</v>
      </c>
      <c r="E525" s="1">
        <v>0</v>
      </c>
      <c r="F525">
        <v>105</v>
      </c>
      <c r="H525" s="66">
        <f t="shared" si="32"/>
        <v>0</v>
      </c>
      <c r="I525" s="66">
        <f t="shared" si="33"/>
        <v>0</v>
      </c>
      <c r="J525" s="66">
        <f t="shared" si="34"/>
        <v>525</v>
      </c>
      <c r="K525" s="66">
        <f t="shared" si="35"/>
        <v>0</v>
      </c>
    </row>
    <row r="526" spans="1:11" ht="15" thickBot="1">
      <c r="A526" t="s">
        <v>2267</v>
      </c>
      <c r="B526">
        <v>130</v>
      </c>
      <c r="C526" s="1">
        <v>0</v>
      </c>
      <c r="D526" s="1">
        <v>0</v>
      </c>
      <c r="E526" s="1">
        <v>0</v>
      </c>
      <c r="F526">
        <v>130</v>
      </c>
      <c r="H526" s="66">
        <f t="shared" si="32"/>
        <v>0</v>
      </c>
      <c r="I526" s="66">
        <f t="shared" si="33"/>
        <v>0</v>
      </c>
      <c r="J526" s="66">
        <f t="shared" si="34"/>
        <v>500</v>
      </c>
      <c r="K526" s="66">
        <f t="shared" si="35"/>
        <v>0</v>
      </c>
    </row>
    <row r="527" spans="1:11" ht="15" thickBot="1">
      <c r="A527" s="8" t="s">
        <v>2268</v>
      </c>
      <c r="H527" s="66"/>
      <c r="I527" s="66"/>
      <c r="J527" s="66"/>
      <c r="K527" s="66"/>
    </row>
    <row r="528" spans="1:11">
      <c r="A528" t="s">
        <v>2269</v>
      </c>
      <c r="B528">
        <v>120</v>
      </c>
      <c r="C528">
        <v>11</v>
      </c>
      <c r="D528">
        <v>8</v>
      </c>
      <c r="E528">
        <v>3</v>
      </c>
      <c r="F528">
        <v>100</v>
      </c>
      <c r="H528" s="66">
        <f t="shared" si="32"/>
        <v>45.833333333333329</v>
      </c>
      <c r="I528" s="66">
        <f t="shared" si="33"/>
        <v>33.333333333333336</v>
      </c>
      <c r="J528" s="66">
        <f t="shared" si="34"/>
        <v>416.66666666666669</v>
      </c>
      <c r="K528" s="66">
        <f t="shared" si="35"/>
        <v>22.5</v>
      </c>
    </row>
    <row r="529" spans="1:11">
      <c r="A529" t="s">
        <v>2270</v>
      </c>
      <c r="B529">
        <v>150</v>
      </c>
      <c r="C529">
        <v>14</v>
      </c>
      <c r="D529">
        <v>10</v>
      </c>
      <c r="E529">
        <v>4</v>
      </c>
      <c r="F529">
        <v>125</v>
      </c>
      <c r="H529" s="66">
        <f t="shared" si="32"/>
        <v>46.666666666666671</v>
      </c>
      <c r="I529" s="66">
        <f t="shared" si="33"/>
        <v>33.333333333333336</v>
      </c>
      <c r="J529" s="66">
        <f t="shared" si="34"/>
        <v>416.66666666666669</v>
      </c>
      <c r="K529" s="66">
        <f t="shared" si="35"/>
        <v>24</v>
      </c>
    </row>
    <row r="530" spans="1:11">
      <c r="A530" t="s">
        <v>2271</v>
      </c>
      <c r="B530">
        <v>210</v>
      </c>
      <c r="C530">
        <v>20</v>
      </c>
      <c r="D530">
        <v>14</v>
      </c>
      <c r="E530">
        <v>5</v>
      </c>
      <c r="F530">
        <v>180</v>
      </c>
      <c r="H530" s="66">
        <f t="shared" si="32"/>
        <v>47.619047619047613</v>
      </c>
      <c r="I530" s="66">
        <f t="shared" si="33"/>
        <v>33.333333333333336</v>
      </c>
      <c r="J530" s="66">
        <f t="shared" si="34"/>
        <v>428.57142857142856</v>
      </c>
      <c r="K530" s="66">
        <f t="shared" si="35"/>
        <v>21.428571428571427</v>
      </c>
    </row>
    <row r="531" spans="1:11">
      <c r="A531" t="s">
        <v>2272</v>
      </c>
      <c r="B531">
        <v>220</v>
      </c>
      <c r="C531">
        <v>26</v>
      </c>
      <c r="D531">
        <v>8</v>
      </c>
      <c r="E531">
        <v>4.5</v>
      </c>
      <c r="F531">
        <v>110</v>
      </c>
      <c r="H531" s="66">
        <f t="shared" si="32"/>
        <v>59.090909090909086</v>
      </c>
      <c r="I531" s="66">
        <f t="shared" si="33"/>
        <v>18.18181818181818</v>
      </c>
      <c r="J531" s="66">
        <f t="shared" si="34"/>
        <v>250</v>
      </c>
      <c r="K531" s="66">
        <f t="shared" si="35"/>
        <v>18.409090909090907</v>
      </c>
    </row>
    <row r="532" spans="1:11">
      <c r="A532" t="s">
        <v>2273</v>
      </c>
      <c r="B532">
        <v>270</v>
      </c>
      <c r="C532">
        <v>32</v>
      </c>
      <c r="D532">
        <v>10</v>
      </c>
      <c r="E532">
        <v>6</v>
      </c>
      <c r="F532">
        <v>135</v>
      </c>
      <c r="H532" s="66">
        <f t="shared" si="32"/>
        <v>59.25925925925926</v>
      </c>
      <c r="I532" s="66">
        <f t="shared" si="33"/>
        <v>18.518518518518519</v>
      </c>
      <c r="J532" s="66">
        <f t="shared" si="34"/>
        <v>250</v>
      </c>
      <c r="K532" s="66">
        <f t="shared" si="35"/>
        <v>20</v>
      </c>
    </row>
    <row r="533" spans="1:11">
      <c r="A533" t="s">
        <v>2274</v>
      </c>
      <c r="B533">
        <v>370</v>
      </c>
      <c r="C533">
        <v>41</v>
      </c>
      <c r="D533">
        <v>14</v>
      </c>
      <c r="E533">
        <v>8</v>
      </c>
      <c r="F533">
        <v>190</v>
      </c>
      <c r="H533" s="66">
        <f t="shared" si="32"/>
        <v>55.405405405405411</v>
      </c>
      <c r="I533" s="66">
        <f t="shared" si="33"/>
        <v>18.918918918918919</v>
      </c>
      <c r="J533" s="66">
        <f t="shared" si="34"/>
        <v>256.75675675675672</v>
      </c>
      <c r="K533" s="66">
        <f t="shared" si="35"/>
        <v>19.45945945945946</v>
      </c>
    </row>
    <row r="534" spans="1:11">
      <c r="A534" t="s">
        <v>2275</v>
      </c>
      <c r="B534">
        <v>480</v>
      </c>
      <c r="C534">
        <v>47</v>
      </c>
      <c r="D534">
        <v>10</v>
      </c>
      <c r="E534">
        <v>16</v>
      </c>
      <c r="F534">
        <v>180</v>
      </c>
      <c r="H534" s="66">
        <f t="shared" si="32"/>
        <v>48.958333333333336</v>
      </c>
      <c r="I534" s="66">
        <f t="shared" si="33"/>
        <v>10.416666666666666</v>
      </c>
      <c r="J534" s="66">
        <f t="shared" si="34"/>
        <v>187.5</v>
      </c>
      <c r="K534" s="66">
        <f t="shared" si="35"/>
        <v>30</v>
      </c>
    </row>
    <row r="535" spans="1:11">
      <c r="A535" t="s">
        <v>2276</v>
      </c>
      <c r="B535">
        <v>480</v>
      </c>
      <c r="C535">
        <v>40</v>
      </c>
      <c r="D535">
        <v>11</v>
      </c>
      <c r="E535">
        <v>16</v>
      </c>
      <c r="F535">
        <v>180</v>
      </c>
      <c r="H535" s="66">
        <f t="shared" si="32"/>
        <v>41.666666666666664</v>
      </c>
      <c r="I535" s="66">
        <f t="shared" si="33"/>
        <v>11.458333333333332</v>
      </c>
      <c r="J535" s="66">
        <f t="shared" si="34"/>
        <v>187.5</v>
      </c>
      <c r="K535" s="66">
        <f t="shared" si="35"/>
        <v>30</v>
      </c>
    </row>
    <row r="536" spans="1:11">
      <c r="A536" t="s">
        <v>2277</v>
      </c>
      <c r="B536">
        <v>490</v>
      </c>
      <c r="C536">
        <v>53</v>
      </c>
      <c r="D536">
        <v>10</v>
      </c>
      <c r="E536">
        <v>16</v>
      </c>
      <c r="F536">
        <v>170</v>
      </c>
      <c r="H536" s="66">
        <f t="shared" si="32"/>
        <v>54.081632653061227</v>
      </c>
      <c r="I536" s="66">
        <f t="shared" si="33"/>
        <v>10.204081632653061</v>
      </c>
      <c r="J536" s="66">
        <f t="shared" si="34"/>
        <v>173.46938775510205</v>
      </c>
      <c r="K536" s="66">
        <f t="shared" si="35"/>
        <v>29.387755102040821</v>
      </c>
    </row>
    <row r="537" spans="1:11" ht="15" thickBot="1">
      <c r="A537" t="s">
        <v>2278</v>
      </c>
      <c r="B537">
        <v>290</v>
      </c>
      <c r="C537">
        <v>32</v>
      </c>
      <c r="D537">
        <v>8</v>
      </c>
      <c r="E537">
        <v>9</v>
      </c>
      <c r="F537">
        <v>270</v>
      </c>
      <c r="H537" s="66">
        <f t="shared" si="32"/>
        <v>55.172413793103445</v>
      </c>
      <c r="I537" s="66">
        <f t="shared" si="33"/>
        <v>13.793103448275861</v>
      </c>
      <c r="J537" s="66">
        <f t="shared" si="34"/>
        <v>465.51724137931035</v>
      </c>
      <c r="K537" s="66">
        <f t="shared" si="35"/>
        <v>27.931034482758619</v>
      </c>
    </row>
    <row r="538" spans="1:11" ht="15" thickBot="1">
      <c r="A538" s="8" t="s">
        <v>2279</v>
      </c>
      <c r="H538" s="66"/>
      <c r="I538" s="66"/>
      <c r="J538" s="66"/>
      <c r="K538" s="66"/>
    </row>
    <row r="539" spans="1:11">
      <c r="A539" t="s">
        <v>2280</v>
      </c>
      <c r="B539">
        <v>80</v>
      </c>
      <c r="C539">
        <v>23</v>
      </c>
      <c r="D539">
        <v>0</v>
      </c>
      <c r="E539">
        <v>0</v>
      </c>
      <c r="F539">
        <v>20</v>
      </c>
      <c r="H539" s="66">
        <f t="shared" si="32"/>
        <v>143.75</v>
      </c>
      <c r="I539" s="66">
        <f t="shared" si="33"/>
        <v>0</v>
      </c>
      <c r="J539" s="66">
        <f t="shared" si="34"/>
        <v>125</v>
      </c>
      <c r="K539" s="66">
        <f t="shared" si="35"/>
        <v>0</v>
      </c>
    </row>
    <row r="540" spans="1:11">
      <c r="A540" t="s">
        <v>2281</v>
      </c>
      <c r="B540">
        <v>110</v>
      </c>
      <c r="C540">
        <v>30</v>
      </c>
      <c r="D540">
        <v>0</v>
      </c>
      <c r="E540">
        <v>0</v>
      </c>
      <c r="F540">
        <v>25</v>
      </c>
      <c r="H540" s="66">
        <f t="shared" si="32"/>
        <v>136.36363636363635</v>
      </c>
      <c r="I540" s="66">
        <f t="shared" si="33"/>
        <v>0</v>
      </c>
      <c r="J540" s="66">
        <f t="shared" si="34"/>
        <v>113.63636363636363</v>
      </c>
      <c r="K540" s="66">
        <f t="shared" si="35"/>
        <v>0</v>
      </c>
    </row>
    <row r="541" spans="1:11">
      <c r="A541" t="s">
        <v>2282</v>
      </c>
      <c r="B541">
        <v>140</v>
      </c>
      <c r="C541">
        <v>38</v>
      </c>
      <c r="D541">
        <v>0</v>
      </c>
      <c r="E541">
        <v>0</v>
      </c>
      <c r="F541">
        <v>30</v>
      </c>
      <c r="H541" s="66">
        <f t="shared" si="32"/>
        <v>135.71428571428569</v>
      </c>
      <c r="I541" s="66">
        <f t="shared" si="33"/>
        <v>0</v>
      </c>
      <c r="J541" s="66">
        <f t="shared" si="34"/>
        <v>107.14285714285714</v>
      </c>
      <c r="K541" s="66">
        <f t="shared" si="35"/>
        <v>0</v>
      </c>
    </row>
    <row r="542" spans="1:11">
      <c r="A542" t="s">
        <v>2283</v>
      </c>
      <c r="B542">
        <v>80</v>
      </c>
      <c r="C542">
        <v>21</v>
      </c>
      <c r="D542">
        <v>0</v>
      </c>
      <c r="E542">
        <v>0</v>
      </c>
      <c r="F542">
        <v>0</v>
      </c>
      <c r="H542" s="66">
        <f t="shared" si="32"/>
        <v>131.25</v>
      </c>
      <c r="I542" s="66">
        <f t="shared" si="33"/>
        <v>0</v>
      </c>
      <c r="J542" s="66">
        <f t="shared" si="34"/>
        <v>0</v>
      </c>
      <c r="K542" s="66">
        <f t="shared" si="35"/>
        <v>0</v>
      </c>
    </row>
    <row r="543" spans="1:11">
      <c r="A543" t="s">
        <v>2284</v>
      </c>
      <c r="B543">
        <v>100</v>
      </c>
      <c r="C543">
        <v>28</v>
      </c>
      <c r="D543">
        <v>0</v>
      </c>
      <c r="E543">
        <v>0</v>
      </c>
      <c r="F543">
        <v>0</v>
      </c>
      <c r="H543" s="66">
        <f t="shared" si="32"/>
        <v>140</v>
      </c>
      <c r="I543" s="66">
        <f t="shared" si="33"/>
        <v>0</v>
      </c>
      <c r="J543" s="66">
        <f t="shared" si="34"/>
        <v>0</v>
      </c>
      <c r="K543" s="66">
        <f t="shared" si="35"/>
        <v>0</v>
      </c>
    </row>
    <row r="544" spans="1:11">
      <c r="A544" t="s">
        <v>2285</v>
      </c>
      <c r="B544">
        <v>130</v>
      </c>
      <c r="C544">
        <v>35</v>
      </c>
      <c r="D544">
        <v>0</v>
      </c>
      <c r="E544">
        <v>0</v>
      </c>
      <c r="F544">
        <v>0</v>
      </c>
      <c r="H544" s="66">
        <f t="shared" ref="H544:H607" si="36">C544/B544*500</f>
        <v>134.61538461538461</v>
      </c>
      <c r="I544" s="66">
        <f t="shared" ref="I544:I607" si="37">D544/B544*500</f>
        <v>0</v>
      </c>
      <c r="J544" s="66">
        <f t="shared" ref="J544:J607" si="38">F544/B544*500</f>
        <v>0</v>
      </c>
      <c r="K544" s="66">
        <f t="shared" ref="K544:K607" si="39">(E544*9)/B544*100</f>
        <v>0</v>
      </c>
    </row>
    <row r="545" spans="1:11">
      <c r="A545" t="s">
        <v>2286</v>
      </c>
      <c r="B545">
        <v>70</v>
      </c>
      <c r="C545">
        <v>20</v>
      </c>
      <c r="D545">
        <v>0</v>
      </c>
      <c r="E545">
        <v>0</v>
      </c>
      <c r="F545">
        <v>0</v>
      </c>
      <c r="H545" s="66">
        <f t="shared" si="36"/>
        <v>142.85714285714286</v>
      </c>
      <c r="I545" s="66">
        <f t="shared" si="37"/>
        <v>0</v>
      </c>
      <c r="J545" s="66">
        <f t="shared" si="38"/>
        <v>0</v>
      </c>
      <c r="K545" s="66">
        <f t="shared" si="39"/>
        <v>0</v>
      </c>
    </row>
    <row r="546" spans="1:11">
      <c r="A546" t="s">
        <v>2287</v>
      </c>
      <c r="B546">
        <v>100</v>
      </c>
      <c r="C546">
        <v>27</v>
      </c>
      <c r="D546">
        <v>0</v>
      </c>
      <c r="E546">
        <v>0</v>
      </c>
      <c r="F546">
        <v>0</v>
      </c>
      <c r="H546" s="66">
        <f t="shared" si="36"/>
        <v>135</v>
      </c>
      <c r="I546" s="66">
        <f t="shared" si="37"/>
        <v>0</v>
      </c>
      <c r="J546" s="66">
        <f t="shared" si="38"/>
        <v>0</v>
      </c>
      <c r="K546" s="66">
        <f t="shared" si="39"/>
        <v>0</v>
      </c>
    </row>
    <row r="547" spans="1:11">
      <c r="A547" t="s">
        <v>2288</v>
      </c>
      <c r="B547">
        <v>120</v>
      </c>
      <c r="C547">
        <v>34</v>
      </c>
      <c r="D547">
        <v>0</v>
      </c>
      <c r="E547">
        <v>0</v>
      </c>
      <c r="F547">
        <v>0</v>
      </c>
      <c r="H547" s="66">
        <f t="shared" si="36"/>
        <v>141.66666666666666</v>
      </c>
      <c r="I547" s="66">
        <f t="shared" si="37"/>
        <v>0</v>
      </c>
      <c r="J547" s="66">
        <f t="shared" si="38"/>
        <v>0</v>
      </c>
      <c r="K547" s="66">
        <f t="shared" si="39"/>
        <v>0</v>
      </c>
    </row>
    <row r="548" spans="1:11">
      <c r="A548" t="s">
        <v>2289</v>
      </c>
      <c r="B548">
        <v>0</v>
      </c>
      <c r="C548">
        <v>0</v>
      </c>
      <c r="D548">
        <v>0</v>
      </c>
      <c r="E548">
        <v>0</v>
      </c>
      <c r="F548">
        <v>0</v>
      </c>
      <c r="H548" s="66" t="e">
        <f t="shared" si="36"/>
        <v>#DIV/0!</v>
      </c>
      <c r="I548" s="66" t="e">
        <f t="shared" si="37"/>
        <v>#DIV/0!</v>
      </c>
      <c r="J548" s="66" t="e">
        <f t="shared" si="38"/>
        <v>#DIV/0!</v>
      </c>
      <c r="K548" s="66" t="e">
        <f t="shared" si="39"/>
        <v>#DIV/0!</v>
      </c>
    </row>
    <row r="549" spans="1:11">
      <c r="A549" t="s">
        <v>2290</v>
      </c>
      <c r="B549">
        <v>0</v>
      </c>
      <c r="C549">
        <v>0</v>
      </c>
      <c r="D549">
        <v>0</v>
      </c>
      <c r="E549">
        <v>0</v>
      </c>
      <c r="F549">
        <v>0</v>
      </c>
      <c r="H549" s="66" t="e">
        <f t="shared" si="36"/>
        <v>#DIV/0!</v>
      </c>
      <c r="I549" s="66" t="e">
        <f t="shared" si="37"/>
        <v>#DIV/0!</v>
      </c>
      <c r="J549" s="66" t="e">
        <f t="shared" si="38"/>
        <v>#DIV/0!</v>
      </c>
      <c r="K549" s="66" t="e">
        <f t="shared" si="39"/>
        <v>#DIV/0!</v>
      </c>
    </row>
    <row r="550" spans="1:11">
      <c r="A550" t="s">
        <v>2291</v>
      </c>
      <c r="B550">
        <v>0</v>
      </c>
      <c r="C550">
        <v>0</v>
      </c>
      <c r="D550">
        <v>0</v>
      </c>
      <c r="E550">
        <v>0</v>
      </c>
      <c r="F550">
        <v>0</v>
      </c>
      <c r="H550" s="66" t="e">
        <f t="shared" si="36"/>
        <v>#DIV/0!</v>
      </c>
      <c r="I550" s="66" t="e">
        <f t="shared" si="37"/>
        <v>#DIV/0!</v>
      </c>
      <c r="J550" s="66" t="e">
        <f t="shared" si="38"/>
        <v>#DIV/0!</v>
      </c>
      <c r="K550" s="66" t="e">
        <f t="shared" si="39"/>
        <v>#DIV/0!</v>
      </c>
    </row>
    <row r="551" spans="1:11">
      <c r="A551" t="s">
        <v>2292</v>
      </c>
      <c r="B551">
        <v>0</v>
      </c>
      <c r="C551">
        <v>0</v>
      </c>
      <c r="D551">
        <v>0</v>
      </c>
      <c r="E551">
        <v>0</v>
      </c>
      <c r="F551">
        <v>5</v>
      </c>
      <c r="H551" s="66" t="e">
        <f t="shared" si="36"/>
        <v>#DIV/0!</v>
      </c>
      <c r="I551" s="66" t="e">
        <f t="shared" si="37"/>
        <v>#DIV/0!</v>
      </c>
      <c r="J551" s="66" t="e">
        <f t="shared" si="38"/>
        <v>#DIV/0!</v>
      </c>
      <c r="K551" s="66" t="e">
        <f t="shared" si="39"/>
        <v>#DIV/0!</v>
      </c>
    </row>
    <row r="552" spans="1:11">
      <c r="A552" t="s">
        <v>2293</v>
      </c>
      <c r="B552">
        <v>0</v>
      </c>
      <c r="C552">
        <v>0</v>
      </c>
      <c r="D552">
        <v>0</v>
      </c>
      <c r="E552">
        <v>0</v>
      </c>
      <c r="F552">
        <v>10</v>
      </c>
      <c r="H552" s="66" t="e">
        <f t="shared" si="36"/>
        <v>#DIV/0!</v>
      </c>
      <c r="I552" s="66" t="e">
        <f t="shared" si="37"/>
        <v>#DIV/0!</v>
      </c>
      <c r="J552" s="66" t="e">
        <f t="shared" si="38"/>
        <v>#DIV/0!</v>
      </c>
      <c r="K552" s="66" t="e">
        <f t="shared" si="39"/>
        <v>#DIV/0!</v>
      </c>
    </row>
    <row r="553" spans="1:11">
      <c r="A553" t="s">
        <v>2294</v>
      </c>
      <c r="B553">
        <v>0</v>
      </c>
      <c r="C553">
        <v>0</v>
      </c>
      <c r="D553">
        <v>0</v>
      </c>
      <c r="E553">
        <v>0</v>
      </c>
      <c r="F553">
        <v>10</v>
      </c>
      <c r="H553" s="66" t="e">
        <f t="shared" si="36"/>
        <v>#DIV/0!</v>
      </c>
      <c r="I553" s="66" t="e">
        <f t="shared" si="37"/>
        <v>#DIV/0!</v>
      </c>
      <c r="J553" s="66" t="e">
        <f t="shared" si="38"/>
        <v>#DIV/0!</v>
      </c>
      <c r="K553" s="66" t="e">
        <f t="shared" si="39"/>
        <v>#DIV/0!</v>
      </c>
    </row>
    <row r="554" spans="1:11">
      <c r="A554" t="s">
        <v>2295</v>
      </c>
      <c r="B554">
        <v>0</v>
      </c>
      <c r="C554">
        <v>0</v>
      </c>
      <c r="D554">
        <v>0</v>
      </c>
      <c r="E554">
        <v>0</v>
      </c>
      <c r="F554">
        <v>5</v>
      </c>
      <c r="H554" s="66" t="e">
        <f t="shared" si="36"/>
        <v>#DIV/0!</v>
      </c>
      <c r="I554" s="66" t="e">
        <f t="shared" si="37"/>
        <v>#DIV/0!</v>
      </c>
      <c r="J554" s="66" t="e">
        <f t="shared" si="38"/>
        <v>#DIV/0!</v>
      </c>
      <c r="K554" s="66" t="e">
        <f t="shared" si="39"/>
        <v>#DIV/0!</v>
      </c>
    </row>
    <row r="555" spans="1:11">
      <c r="A555" t="s">
        <v>2296</v>
      </c>
      <c r="B555">
        <v>0</v>
      </c>
      <c r="C555">
        <v>0</v>
      </c>
      <c r="D555">
        <v>0</v>
      </c>
      <c r="E555">
        <v>0</v>
      </c>
      <c r="F555">
        <v>10</v>
      </c>
      <c r="H555" s="66" t="e">
        <f t="shared" si="36"/>
        <v>#DIV/0!</v>
      </c>
      <c r="I555" s="66" t="e">
        <f t="shared" si="37"/>
        <v>#DIV/0!</v>
      </c>
      <c r="J555" s="66" t="e">
        <f t="shared" si="38"/>
        <v>#DIV/0!</v>
      </c>
      <c r="K555" s="66" t="e">
        <f t="shared" si="39"/>
        <v>#DIV/0!</v>
      </c>
    </row>
    <row r="556" spans="1:11">
      <c r="A556" t="s">
        <v>2297</v>
      </c>
      <c r="B556">
        <v>0</v>
      </c>
      <c r="C556">
        <v>0</v>
      </c>
      <c r="D556">
        <v>0</v>
      </c>
      <c r="E556">
        <v>0</v>
      </c>
      <c r="F556">
        <v>10</v>
      </c>
      <c r="H556" s="66" t="e">
        <f t="shared" si="36"/>
        <v>#DIV/0!</v>
      </c>
      <c r="I556" s="66" t="e">
        <f t="shared" si="37"/>
        <v>#DIV/0!</v>
      </c>
      <c r="J556" s="66" t="e">
        <f t="shared" si="38"/>
        <v>#DIV/0!</v>
      </c>
      <c r="K556" s="66" t="e">
        <f t="shared" si="39"/>
        <v>#DIV/0!</v>
      </c>
    </row>
    <row r="557" spans="1:11">
      <c r="A557" t="s">
        <v>2298</v>
      </c>
      <c r="B557">
        <v>80</v>
      </c>
      <c r="C557">
        <v>22</v>
      </c>
      <c r="D557">
        <v>0</v>
      </c>
      <c r="E557">
        <v>0</v>
      </c>
      <c r="F557">
        <v>10</v>
      </c>
      <c r="H557" s="66">
        <f t="shared" si="36"/>
        <v>137.5</v>
      </c>
      <c r="I557" s="66">
        <f t="shared" si="37"/>
        <v>0</v>
      </c>
      <c r="J557" s="66">
        <f t="shared" si="38"/>
        <v>62.5</v>
      </c>
      <c r="K557" s="66">
        <f t="shared" si="39"/>
        <v>0</v>
      </c>
    </row>
    <row r="558" spans="1:11">
      <c r="A558" t="s">
        <v>2299</v>
      </c>
      <c r="B558">
        <v>110</v>
      </c>
      <c r="C558">
        <v>30</v>
      </c>
      <c r="D558">
        <v>0</v>
      </c>
      <c r="E558">
        <v>0</v>
      </c>
      <c r="F558">
        <v>15</v>
      </c>
      <c r="H558" s="66">
        <f t="shared" si="36"/>
        <v>136.36363636363635</v>
      </c>
      <c r="I558" s="66">
        <f t="shared" si="37"/>
        <v>0</v>
      </c>
      <c r="J558" s="66">
        <f t="shared" si="38"/>
        <v>68.181818181818173</v>
      </c>
      <c r="K558" s="66">
        <f t="shared" si="39"/>
        <v>0</v>
      </c>
    </row>
    <row r="559" spans="1:11">
      <c r="A559" t="s">
        <v>2300</v>
      </c>
      <c r="B559">
        <v>140</v>
      </c>
      <c r="C559">
        <v>37</v>
      </c>
      <c r="D559">
        <v>0</v>
      </c>
      <c r="E559">
        <v>0</v>
      </c>
      <c r="F559">
        <v>20</v>
      </c>
      <c r="H559" s="66">
        <f t="shared" si="36"/>
        <v>132.14285714285714</v>
      </c>
      <c r="I559" s="66">
        <f t="shared" si="37"/>
        <v>0</v>
      </c>
      <c r="J559" s="66">
        <f t="shared" si="38"/>
        <v>71.428571428571431</v>
      </c>
      <c r="K559" s="66">
        <f t="shared" si="39"/>
        <v>0</v>
      </c>
    </row>
    <row r="560" spans="1:11">
      <c r="A560" t="s">
        <v>2301</v>
      </c>
      <c r="B560">
        <v>80</v>
      </c>
      <c r="C560">
        <v>23</v>
      </c>
      <c r="D560">
        <v>0</v>
      </c>
      <c r="E560">
        <v>0</v>
      </c>
      <c r="F560">
        <v>5</v>
      </c>
      <c r="H560" s="66">
        <f t="shared" si="36"/>
        <v>143.75</v>
      </c>
      <c r="I560" s="66">
        <f t="shared" si="37"/>
        <v>0</v>
      </c>
      <c r="J560" s="66">
        <f t="shared" si="38"/>
        <v>31.25</v>
      </c>
      <c r="K560" s="66">
        <f t="shared" si="39"/>
        <v>0</v>
      </c>
    </row>
    <row r="561" spans="1:11">
      <c r="A561" t="s">
        <v>2302</v>
      </c>
      <c r="B561">
        <v>110</v>
      </c>
      <c r="C561">
        <v>31</v>
      </c>
      <c r="D561">
        <v>0</v>
      </c>
      <c r="E561">
        <v>0</v>
      </c>
      <c r="F561">
        <v>10</v>
      </c>
      <c r="H561" s="66">
        <f t="shared" si="36"/>
        <v>140.90909090909091</v>
      </c>
      <c r="I561" s="66">
        <f t="shared" si="37"/>
        <v>0</v>
      </c>
      <c r="J561" s="66">
        <f t="shared" si="38"/>
        <v>45.454545454545453</v>
      </c>
      <c r="K561" s="66">
        <f t="shared" si="39"/>
        <v>0</v>
      </c>
    </row>
    <row r="562" spans="1:11">
      <c r="A562" t="s">
        <v>2189</v>
      </c>
      <c r="B562">
        <v>140</v>
      </c>
      <c r="C562">
        <v>38</v>
      </c>
      <c r="D562">
        <v>0</v>
      </c>
      <c r="E562">
        <v>0</v>
      </c>
      <c r="F562">
        <v>10</v>
      </c>
      <c r="H562" s="66">
        <f t="shared" si="36"/>
        <v>135.71428571428569</v>
      </c>
      <c r="I562" s="66">
        <f t="shared" si="37"/>
        <v>0</v>
      </c>
      <c r="J562" s="66">
        <f t="shared" si="38"/>
        <v>35.714285714285715</v>
      </c>
      <c r="K562" s="66">
        <f t="shared" si="39"/>
        <v>0</v>
      </c>
    </row>
    <row r="563" spans="1:11">
      <c r="A563" t="s">
        <v>2190</v>
      </c>
      <c r="B563">
        <v>0</v>
      </c>
      <c r="C563">
        <v>0</v>
      </c>
      <c r="D563">
        <v>0</v>
      </c>
      <c r="E563">
        <v>0</v>
      </c>
      <c r="F563">
        <v>0</v>
      </c>
      <c r="H563" s="66" t="e">
        <f t="shared" si="36"/>
        <v>#DIV/0!</v>
      </c>
      <c r="I563" s="66" t="e">
        <f t="shared" si="37"/>
        <v>#DIV/0!</v>
      </c>
      <c r="J563" s="66" t="e">
        <f t="shared" si="38"/>
        <v>#DIV/0!</v>
      </c>
      <c r="K563" s="66" t="e">
        <f t="shared" si="39"/>
        <v>#DIV/0!</v>
      </c>
    </row>
    <row r="564" spans="1:11">
      <c r="A564" t="s">
        <v>2191</v>
      </c>
      <c r="B564">
        <v>0</v>
      </c>
      <c r="C564">
        <v>0</v>
      </c>
      <c r="D564">
        <v>0</v>
      </c>
      <c r="E564">
        <v>0</v>
      </c>
      <c r="F564">
        <v>0</v>
      </c>
      <c r="H564" s="66" t="e">
        <f t="shared" si="36"/>
        <v>#DIV/0!</v>
      </c>
      <c r="I564" s="66" t="e">
        <f t="shared" si="37"/>
        <v>#DIV/0!</v>
      </c>
      <c r="J564" s="66" t="e">
        <f t="shared" si="38"/>
        <v>#DIV/0!</v>
      </c>
      <c r="K564" s="66" t="e">
        <f t="shared" si="39"/>
        <v>#DIV/0!</v>
      </c>
    </row>
    <row r="565" spans="1:11">
      <c r="A565" t="s">
        <v>2192</v>
      </c>
      <c r="B565">
        <v>0</v>
      </c>
      <c r="C565">
        <v>0</v>
      </c>
      <c r="D565">
        <v>0</v>
      </c>
      <c r="E565">
        <v>0</v>
      </c>
      <c r="F565">
        <v>0</v>
      </c>
      <c r="H565" s="66" t="e">
        <f t="shared" si="36"/>
        <v>#DIV/0!</v>
      </c>
      <c r="I565" s="66" t="e">
        <f t="shared" si="37"/>
        <v>#DIV/0!</v>
      </c>
      <c r="J565" s="66" t="e">
        <f t="shared" si="38"/>
        <v>#DIV/0!</v>
      </c>
      <c r="K565" s="66" t="e">
        <f t="shared" si="39"/>
        <v>#DIV/0!</v>
      </c>
    </row>
    <row r="566" spans="1:11">
      <c r="A566" t="s">
        <v>2193</v>
      </c>
      <c r="B566">
        <v>70</v>
      </c>
      <c r="C566">
        <v>19</v>
      </c>
      <c r="D566">
        <v>0</v>
      </c>
      <c r="E566">
        <v>0</v>
      </c>
      <c r="F566">
        <v>100</v>
      </c>
      <c r="H566" s="66">
        <f t="shared" si="36"/>
        <v>135.71428571428569</v>
      </c>
      <c r="I566" s="66">
        <f t="shared" si="37"/>
        <v>0</v>
      </c>
      <c r="J566" s="66">
        <f t="shared" si="38"/>
        <v>714.28571428571433</v>
      </c>
      <c r="K566" s="66">
        <f t="shared" si="39"/>
        <v>0</v>
      </c>
    </row>
    <row r="567" spans="1:11">
      <c r="A567" t="s">
        <v>2194</v>
      </c>
      <c r="B567">
        <v>100</v>
      </c>
      <c r="C567">
        <v>26</v>
      </c>
      <c r="D567">
        <v>0</v>
      </c>
      <c r="E567">
        <v>0</v>
      </c>
      <c r="F567">
        <v>135</v>
      </c>
      <c r="H567" s="66">
        <f t="shared" si="36"/>
        <v>130</v>
      </c>
      <c r="I567" s="66">
        <f t="shared" si="37"/>
        <v>0</v>
      </c>
      <c r="J567" s="66">
        <f t="shared" si="38"/>
        <v>675</v>
      </c>
      <c r="K567" s="66">
        <f t="shared" si="39"/>
        <v>0</v>
      </c>
    </row>
    <row r="568" spans="1:11">
      <c r="A568" t="s">
        <v>2195</v>
      </c>
      <c r="B568">
        <v>120</v>
      </c>
      <c r="C568">
        <v>32</v>
      </c>
      <c r="D568">
        <v>0</v>
      </c>
      <c r="E568">
        <v>0</v>
      </c>
      <c r="F568">
        <v>170</v>
      </c>
      <c r="H568" s="66">
        <f t="shared" si="36"/>
        <v>133.33333333333334</v>
      </c>
      <c r="I568" s="66">
        <f t="shared" si="37"/>
        <v>0</v>
      </c>
      <c r="J568" s="66">
        <f t="shared" si="38"/>
        <v>708.33333333333337</v>
      </c>
      <c r="K568" s="66">
        <f t="shared" si="39"/>
        <v>0</v>
      </c>
    </row>
    <row r="569" spans="1:11">
      <c r="A569" t="s">
        <v>2196</v>
      </c>
      <c r="B569">
        <v>70</v>
      </c>
      <c r="C569">
        <v>20</v>
      </c>
      <c r="D569">
        <v>0</v>
      </c>
      <c r="E569">
        <v>0</v>
      </c>
      <c r="F569">
        <v>10</v>
      </c>
      <c r="H569" s="66">
        <f t="shared" si="36"/>
        <v>142.85714285714286</v>
      </c>
      <c r="I569" s="66">
        <f t="shared" si="37"/>
        <v>0</v>
      </c>
      <c r="J569" s="66">
        <f t="shared" si="38"/>
        <v>71.428571428571431</v>
      </c>
      <c r="K569" s="66">
        <f t="shared" si="39"/>
        <v>0</v>
      </c>
    </row>
    <row r="570" spans="1:11">
      <c r="A570" t="s">
        <v>2197</v>
      </c>
      <c r="B570">
        <v>100</v>
      </c>
      <c r="C570">
        <v>26</v>
      </c>
      <c r="D570">
        <v>0</v>
      </c>
      <c r="E570">
        <v>0</v>
      </c>
      <c r="F570">
        <v>15</v>
      </c>
      <c r="H570" s="66">
        <f t="shared" si="36"/>
        <v>130</v>
      </c>
      <c r="I570" s="66">
        <f t="shared" si="37"/>
        <v>0</v>
      </c>
      <c r="J570" s="66">
        <f t="shared" si="38"/>
        <v>75</v>
      </c>
      <c r="K570" s="66">
        <f t="shared" si="39"/>
        <v>0</v>
      </c>
    </row>
    <row r="571" spans="1:11">
      <c r="A571" t="s">
        <v>2198</v>
      </c>
      <c r="B571">
        <v>120</v>
      </c>
      <c r="C571">
        <v>33</v>
      </c>
      <c r="D571">
        <v>0</v>
      </c>
      <c r="E571">
        <v>0</v>
      </c>
      <c r="F571">
        <v>20</v>
      </c>
      <c r="H571" s="66">
        <f t="shared" si="36"/>
        <v>137.5</v>
      </c>
      <c r="I571" s="66">
        <f t="shared" si="37"/>
        <v>0</v>
      </c>
      <c r="J571" s="66">
        <f t="shared" si="38"/>
        <v>83.333333333333329</v>
      </c>
      <c r="K571" s="66">
        <f t="shared" si="39"/>
        <v>0</v>
      </c>
    </row>
    <row r="572" spans="1:11">
      <c r="A572" t="s">
        <v>2199</v>
      </c>
      <c r="B572">
        <v>40</v>
      </c>
      <c r="C572">
        <v>11</v>
      </c>
      <c r="D572">
        <v>0</v>
      </c>
      <c r="E572">
        <v>0</v>
      </c>
      <c r="F572">
        <v>40</v>
      </c>
      <c r="H572" s="66">
        <f t="shared" si="36"/>
        <v>137.5</v>
      </c>
      <c r="I572" s="66">
        <f t="shared" si="37"/>
        <v>0</v>
      </c>
      <c r="J572" s="66">
        <f t="shared" si="38"/>
        <v>500</v>
      </c>
      <c r="K572" s="66">
        <f t="shared" si="39"/>
        <v>0</v>
      </c>
    </row>
    <row r="573" spans="1:11">
      <c r="A573" t="s">
        <v>2200</v>
      </c>
      <c r="B573">
        <v>60</v>
      </c>
      <c r="C573">
        <v>15</v>
      </c>
      <c r="D573">
        <v>0</v>
      </c>
      <c r="E573">
        <v>0</v>
      </c>
      <c r="F573">
        <v>50</v>
      </c>
      <c r="H573" s="66">
        <f t="shared" si="36"/>
        <v>125</v>
      </c>
      <c r="I573" s="66">
        <f t="shared" si="37"/>
        <v>0</v>
      </c>
      <c r="J573" s="66">
        <f t="shared" si="38"/>
        <v>416.66666666666669</v>
      </c>
      <c r="K573" s="66">
        <f t="shared" si="39"/>
        <v>0</v>
      </c>
    </row>
    <row r="574" spans="1:11">
      <c r="A574" t="s">
        <v>2201</v>
      </c>
      <c r="B574">
        <v>70</v>
      </c>
      <c r="C574">
        <v>18</v>
      </c>
      <c r="D574">
        <v>0</v>
      </c>
      <c r="E574">
        <v>0</v>
      </c>
      <c r="F574">
        <v>65</v>
      </c>
      <c r="H574" s="66">
        <f t="shared" si="36"/>
        <v>128.57142857142856</v>
      </c>
      <c r="I574" s="66">
        <f t="shared" si="37"/>
        <v>0</v>
      </c>
      <c r="J574" s="66">
        <f t="shared" si="38"/>
        <v>464.28571428571428</v>
      </c>
      <c r="K574" s="66">
        <f t="shared" si="39"/>
        <v>0</v>
      </c>
    </row>
    <row r="575" spans="1:11">
      <c r="A575" t="s">
        <v>2202</v>
      </c>
      <c r="B575">
        <v>70</v>
      </c>
      <c r="C575">
        <v>18</v>
      </c>
      <c r="D575">
        <v>0</v>
      </c>
      <c r="E575">
        <v>0</v>
      </c>
      <c r="F575">
        <v>0</v>
      </c>
      <c r="H575" s="66">
        <f t="shared" si="36"/>
        <v>128.57142857142856</v>
      </c>
      <c r="I575" s="66">
        <f t="shared" si="37"/>
        <v>0</v>
      </c>
      <c r="J575" s="66">
        <f t="shared" si="38"/>
        <v>0</v>
      </c>
      <c r="K575" s="66">
        <f t="shared" si="39"/>
        <v>0</v>
      </c>
    </row>
    <row r="576" spans="1:11">
      <c r="A576" t="s">
        <v>2203</v>
      </c>
      <c r="B576">
        <v>90</v>
      </c>
      <c r="C576">
        <v>24</v>
      </c>
      <c r="D576">
        <v>0</v>
      </c>
      <c r="E576">
        <v>0</v>
      </c>
      <c r="F576">
        <v>0</v>
      </c>
      <c r="H576" s="66">
        <f t="shared" si="36"/>
        <v>133.33333333333334</v>
      </c>
      <c r="I576" s="66">
        <f t="shared" si="37"/>
        <v>0</v>
      </c>
      <c r="J576" s="66">
        <f t="shared" si="38"/>
        <v>0</v>
      </c>
      <c r="K576" s="66">
        <f t="shared" si="39"/>
        <v>0</v>
      </c>
    </row>
    <row r="577" spans="1:11">
      <c r="A577" t="s">
        <v>2204</v>
      </c>
      <c r="B577">
        <v>110</v>
      </c>
      <c r="C577">
        <v>30</v>
      </c>
      <c r="D577">
        <v>0</v>
      </c>
      <c r="E577">
        <v>0</v>
      </c>
      <c r="F577">
        <v>0</v>
      </c>
      <c r="H577" s="66">
        <f t="shared" si="36"/>
        <v>136.36363636363635</v>
      </c>
      <c r="I577" s="66">
        <f t="shared" si="37"/>
        <v>0</v>
      </c>
      <c r="J577" s="66">
        <f t="shared" si="38"/>
        <v>0</v>
      </c>
      <c r="K577" s="66">
        <f t="shared" si="39"/>
        <v>0</v>
      </c>
    </row>
    <row r="578" spans="1:11">
      <c r="A578" t="s">
        <v>2205</v>
      </c>
      <c r="B578">
        <v>80</v>
      </c>
      <c r="C578">
        <v>18</v>
      </c>
      <c r="D578">
        <v>0</v>
      </c>
      <c r="E578">
        <v>0</v>
      </c>
      <c r="F578">
        <v>20</v>
      </c>
      <c r="H578" s="66">
        <f t="shared" si="36"/>
        <v>112.5</v>
      </c>
      <c r="I578" s="66">
        <f t="shared" si="37"/>
        <v>0</v>
      </c>
      <c r="J578" s="66">
        <f t="shared" si="38"/>
        <v>125</v>
      </c>
      <c r="K578" s="66">
        <f t="shared" si="39"/>
        <v>0</v>
      </c>
    </row>
    <row r="579" spans="1:11">
      <c r="A579" t="s">
        <v>2206</v>
      </c>
      <c r="B579">
        <v>110</v>
      </c>
      <c r="C579">
        <v>24</v>
      </c>
      <c r="D579">
        <v>0</v>
      </c>
      <c r="E579">
        <v>0</v>
      </c>
      <c r="F579">
        <v>25</v>
      </c>
      <c r="H579" s="66">
        <f t="shared" si="36"/>
        <v>109.09090909090908</v>
      </c>
      <c r="I579" s="66">
        <f t="shared" si="37"/>
        <v>0</v>
      </c>
      <c r="J579" s="66">
        <f t="shared" si="38"/>
        <v>113.63636363636363</v>
      </c>
      <c r="K579" s="66">
        <f t="shared" si="39"/>
        <v>0</v>
      </c>
    </row>
    <row r="580" spans="1:11">
      <c r="A580" t="s">
        <v>2207</v>
      </c>
      <c r="B580">
        <v>130</v>
      </c>
      <c r="C580">
        <v>30</v>
      </c>
      <c r="D580">
        <v>0</v>
      </c>
      <c r="E580">
        <v>0</v>
      </c>
      <c r="F580">
        <v>30</v>
      </c>
      <c r="H580" s="66">
        <f t="shared" si="36"/>
        <v>115.38461538461539</v>
      </c>
      <c r="I580" s="66">
        <f t="shared" si="37"/>
        <v>0</v>
      </c>
      <c r="J580" s="66">
        <f t="shared" si="38"/>
        <v>115.38461538461539</v>
      </c>
      <c r="K580" s="66">
        <f t="shared" si="39"/>
        <v>0</v>
      </c>
    </row>
    <row r="581" spans="1:11">
      <c r="A581" t="s">
        <v>2208</v>
      </c>
      <c r="B581">
        <v>0</v>
      </c>
      <c r="C581">
        <v>0</v>
      </c>
      <c r="D581">
        <v>0</v>
      </c>
      <c r="E581">
        <v>0</v>
      </c>
      <c r="F581">
        <v>0</v>
      </c>
      <c r="H581" s="66" t="e">
        <f t="shared" si="36"/>
        <v>#DIV/0!</v>
      </c>
      <c r="I581" s="66" t="e">
        <f t="shared" si="37"/>
        <v>#DIV/0!</v>
      </c>
      <c r="J581" s="66" t="e">
        <f t="shared" si="38"/>
        <v>#DIV/0!</v>
      </c>
      <c r="K581" s="66" t="e">
        <f t="shared" si="39"/>
        <v>#DIV/0!</v>
      </c>
    </row>
    <row r="582" spans="1:11">
      <c r="A582" t="s">
        <v>2209</v>
      </c>
      <c r="B582">
        <v>0</v>
      </c>
      <c r="C582">
        <v>0</v>
      </c>
      <c r="D582">
        <v>0</v>
      </c>
      <c r="E582">
        <v>0</v>
      </c>
      <c r="F582">
        <v>5</v>
      </c>
      <c r="H582" s="66" t="e">
        <f t="shared" si="36"/>
        <v>#DIV/0!</v>
      </c>
      <c r="I582" s="66" t="e">
        <f t="shared" si="37"/>
        <v>#DIV/0!</v>
      </c>
      <c r="J582" s="66" t="e">
        <f t="shared" si="38"/>
        <v>#DIV/0!</v>
      </c>
      <c r="K582" s="66" t="e">
        <f t="shared" si="39"/>
        <v>#DIV/0!</v>
      </c>
    </row>
    <row r="583" spans="1:11">
      <c r="A583" t="s">
        <v>2210</v>
      </c>
      <c r="B583">
        <v>0</v>
      </c>
      <c r="C583">
        <v>0</v>
      </c>
      <c r="D583">
        <v>0</v>
      </c>
      <c r="E583">
        <v>0</v>
      </c>
      <c r="F583">
        <v>5</v>
      </c>
      <c r="H583" s="66" t="e">
        <f t="shared" si="36"/>
        <v>#DIV/0!</v>
      </c>
      <c r="I583" s="66" t="e">
        <f t="shared" si="37"/>
        <v>#DIV/0!</v>
      </c>
      <c r="J583" s="66" t="e">
        <f t="shared" si="38"/>
        <v>#DIV/0!</v>
      </c>
      <c r="K583" s="66" t="e">
        <f t="shared" si="39"/>
        <v>#DIV/0!</v>
      </c>
    </row>
    <row r="584" spans="1:11">
      <c r="A584" t="s">
        <v>2211</v>
      </c>
      <c r="B584">
        <v>80</v>
      </c>
      <c r="C584">
        <v>21</v>
      </c>
      <c r="D584">
        <v>0</v>
      </c>
      <c r="E584">
        <v>0</v>
      </c>
      <c r="F584">
        <v>0</v>
      </c>
      <c r="H584" s="66">
        <f t="shared" si="36"/>
        <v>131.25</v>
      </c>
      <c r="I584" s="66">
        <f t="shared" si="37"/>
        <v>0</v>
      </c>
      <c r="J584" s="66">
        <f t="shared" si="38"/>
        <v>0</v>
      </c>
      <c r="K584" s="66">
        <f t="shared" si="39"/>
        <v>0</v>
      </c>
    </row>
    <row r="585" spans="1:11">
      <c r="A585" t="s">
        <v>2212</v>
      </c>
      <c r="B585">
        <v>100</v>
      </c>
      <c r="C585">
        <v>28</v>
      </c>
      <c r="D585">
        <v>0</v>
      </c>
      <c r="E585">
        <v>0</v>
      </c>
      <c r="F585">
        <v>0</v>
      </c>
      <c r="H585" s="66">
        <f t="shared" si="36"/>
        <v>140</v>
      </c>
      <c r="I585" s="66">
        <f t="shared" si="37"/>
        <v>0</v>
      </c>
      <c r="J585" s="66">
        <f t="shared" si="38"/>
        <v>0</v>
      </c>
      <c r="K585" s="66">
        <f t="shared" si="39"/>
        <v>0</v>
      </c>
    </row>
    <row r="586" spans="1:11">
      <c r="A586" t="s">
        <v>2213</v>
      </c>
      <c r="B586">
        <v>130</v>
      </c>
      <c r="C586">
        <v>35</v>
      </c>
      <c r="D586">
        <v>0</v>
      </c>
      <c r="E586">
        <v>0</v>
      </c>
      <c r="F586">
        <v>0</v>
      </c>
      <c r="H586" s="66">
        <f t="shared" si="36"/>
        <v>134.61538461538461</v>
      </c>
      <c r="I586" s="66">
        <f t="shared" si="37"/>
        <v>0</v>
      </c>
      <c r="J586" s="66">
        <f t="shared" si="38"/>
        <v>0</v>
      </c>
      <c r="K586" s="66">
        <f t="shared" si="39"/>
        <v>0</v>
      </c>
    </row>
    <row r="587" spans="1:11">
      <c r="A587" t="s">
        <v>2214</v>
      </c>
      <c r="B587">
        <v>0</v>
      </c>
      <c r="C587">
        <v>0</v>
      </c>
      <c r="D587">
        <v>0</v>
      </c>
      <c r="E587">
        <v>0</v>
      </c>
      <c r="F587">
        <v>20</v>
      </c>
      <c r="H587" s="66" t="e">
        <f t="shared" si="36"/>
        <v>#DIV/0!</v>
      </c>
      <c r="I587" s="66" t="e">
        <f t="shared" si="37"/>
        <v>#DIV/0!</v>
      </c>
      <c r="J587" s="66" t="e">
        <f t="shared" si="38"/>
        <v>#DIV/0!</v>
      </c>
      <c r="K587" s="66" t="e">
        <f t="shared" si="39"/>
        <v>#DIV/0!</v>
      </c>
    </row>
    <row r="588" spans="1:11">
      <c r="A588" t="s">
        <v>2215</v>
      </c>
      <c r="B588">
        <v>0</v>
      </c>
      <c r="C588">
        <v>0</v>
      </c>
      <c r="D588">
        <v>0</v>
      </c>
      <c r="E588">
        <v>0</v>
      </c>
      <c r="F588">
        <v>25</v>
      </c>
      <c r="H588" s="66" t="e">
        <f t="shared" si="36"/>
        <v>#DIV/0!</v>
      </c>
      <c r="I588" s="66" t="e">
        <f t="shared" si="37"/>
        <v>#DIV/0!</v>
      </c>
      <c r="J588" s="66" t="e">
        <f t="shared" si="38"/>
        <v>#DIV/0!</v>
      </c>
      <c r="K588" s="66" t="e">
        <f t="shared" si="39"/>
        <v>#DIV/0!</v>
      </c>
    </row>
    <row r="589" spans="1:11">
      <c r="A589" t="s">
        <v>2216</v>
      </c>
      <c r="B589">
        <v>0</v>
      </c>
      <c r="C589">
        <v>0</v>
      </c>
      <c r="D589">
        <v>0</v>
      </c>
      <c r="E589">
        <v>0</v>
      </c>
      <c r="F589">
        <v>30</v>
      </c>
      <c r="H589" s="66" t="e">
        <f t="shared" si="36"/>
        <v>#DIV/0!</v>
      </c>
      <c r="I589" s="66" t="e">
        <f t="shared" si="37"/>
        <v>#DIV/0!</v>
      </c>
      <c r="J589" s="66" t="e">
        <f t="shared" si="38"/>
        <v>#DIV/0!</v>
      </c>
      <c r="K589" s="66" t="e">
        <f t="shared" si="39"/>
        <v>#DIV/0!</v>
      </c>
    </row>
    <row r="590" spans="1:11">
      <c r="A590" t="s">
        <v>2217</v>
      </c>
      <c r="B590">
        <v>80</v>
      </c>
      <c r="C590">
        <v>0</v>
      </c>
      <c r="D590">
        <v>0</v>
      </c>
      <c r="E590">
        <v>0</v>
      </c>
      <c r="F590">
        <v>25</v>
      </c>
      <c r="H590" s="66">
        <f t="shared" si="36"/>
        <v>0</v>
      </c>
      <c r="I590" s="66">
        <f t="shared" si="37"/>
        <v>0</v>
      </c>
      <c r="J590" s="66">
        <f t="shared" si="38"/>
        <v>156.25</v>
      </c>
      <c r="K590" s="66">
        <f t="shared" si="39"/>
        <v>0</v>
      </c>
    </row>
    <row r="591" spans="1:11">
      <c r="A591" t="s">
        <v>2218</v>
      </c>
      <c r="B591">
        <v>110</v>
      </c>
      <c r="C591">
        <v>0</v>
      </c>
      <c r="D591">
        <v>0</v>
      </c>
      <c r="E591">
        <v>0</v>
      </c>
      <c r="F591">
        <v>35</v>
      </c>
      <c r="H591" s="66">
        <f t="shared" si="36"/>
        <v>0</v>
      </c>
      <c r="I591" s="66">
        <f t="shared" si="37"/>
        <v>0</v>
      </c>
      <c r="J591" s="66">
        <f t="shared" si="38"/>
        <v>159.09090909090909</v>
      </c>
      <c r="K591" s="66">
        <f t="shared" si="39"/>
        <v>0</v>
      </c>
    </row>
    <row r="592" spans="1:11">
      <c r="A592" t="s">
        <v>2219</v>
      </c>
      <c r="B592">
        <v>140</v>
      </c>
      <c r="C592">
        <v>0</v>
      </c>
      <c r="D592">
        <v>0</v>
      </c>
      <c r="E592">
        <v>0</v>
      </c>
      <c r="F592">
        <v>45</v>
      </c>
      <c r="H592" s="66">
        <f t="shared" si="36"/>
        <v>0</v>
      </c>
      <c r="I592" s="66">
        <f t="shared" si="37"/>
        <v>0</v>
      </c>
      <c r="J592" s="66">
        <f t="shared" si="38"/>
        <v>160.71428571428572</v>
      </c>
      <c r="K592" s="66">
        <f t="shared" si="39"/>
        <v>0</v>
      </c>
    </row>
    <row r="593" spans="1:11">
      <c r="A593" t="s">
        <v>2220</v>
      </c>
      <c r="B593">
        <v>80</v>
      </c>
      <c r="C593">
        <v>0</v>
      </c>
      <c r="D593">
        <v>0</v>
      </c>
      <c r="E593">
        <v>0</v>
      </c>
      <c r="F593">
        <v>10</v>
      </c>
      <c r="H593" s="66">
        <f t="shared" si="36"/>
        <v>0</v>
      </c>
      <c r="I593" s="66">
        <f t="shared" si="37"/>
        <v>0</v>
      </c>
      <c r="J593" s="66">
        <f t="shared" si="38"/>
        <v>62.5</v>
      </c>
      <c r="K593" s="66">
        <f t="shared" si="39"/>
        <v>0</v>
      </c>
    </row>
    <row r="594" spans="1:11">
      <c r="A594" t="s">
        <v>2221</v>
      </c>
      <c r="B594">
        <v>100</v>
      </c>
      <c r="C594">
        <v>0</v>
      </c>
      <c r="D594">
        <v>0</v>
      </c>
      <c r="E594">
        <v>0</v>
      </c>
      <c r="F594">
        <v>15</v>
      </c>
      <c r="H594" s="66">
        <f t="shared" si="36"/>
        <v>0</v>
      </c>
      <c r="I594" s="66">
        <f t="shared" si="37"/>
        <v>0</v>
      </c>
      <c r="J594" s="66">
        <f t="shared" si="38"/>
        <v>75</v>
      </c>
      <c r="K594" s="66">
        <f t="shared" si="39"/>
        <v>0</v>
      </c>
    </row>
    <row r="595" spans="1:11">
      <c r="A595" t="s">
        <v>2222</v>
      </c>
      <c r="B595">
        <v>130</v>
      </c>
      <c r="C595">
        <v>0</v>
      </c>
      <c r="D595">
        <v>0</v>
      </c>
      <c r="E595">
        <v>0</v>
      </c>
      <c r="F595">
        <v>20</v>
      </c>
      <c r="H595" s="66">
        <f t="shared" si="36"/>
        <v>0</v>
      </c>
      <c r="I595" s="66">
        <f t="shared" si="37"/>
        <v>0</v>
      </c>
      <c r="J595" s="66">
        <f t="shared" si="38"/>
        <v>76.923076923076934</v>
      </c>
      <c r="K595" s="66">
        <f t="shared" si="39"/>
        <v>0</v>
      </c>
    </row>
    <row r="596" spans="1:11">
      <c r="A596" t="s">
        <v>2223</v>
      </c>
      <c r="B596">
        <v>80</v>
      </c>
      <c r="C596">
        <v>0</v>
      </c>
      <c r="D596">
        <v>0</v>
      </c>
      <c r="E596">
        <v>0</v>
      </c>
      <c r="F596">
        <v>20</v>
      </c>
      <c r="H596" s="66">
        <f t="shared" si="36"/>
        <v>0</v>
      </c>
      <c r="I596" s="66">
        <f t="shared" si="37"/>
        <v>0</v>
      </c>
      <c r="J596" s="66">
        <f t="shared" si="38"/>
        <v>125</v>
      </c>
      <c r="K596" s="66">
        <f t="shared" si="39"/>
        <v>0</v>
      </c>
    </row>
    <row r="597" spans="1:11">
      <c r="A597" t="s">
        <v>2224</v>
      </c>
      <c r="B597">
        <v>100</v>
      </c>
      <c r="C597">
        <v>0</v>
      </c>
      <c r="D597">
        <v>0</v>
      </c>
      <c r="E597">
        <v>0</v>
      </c>
      <c r="F597">
        <v>25</v>
      </c>
      <c r="H597" s="66">
        <f t="shared" si="36"/>
        <v>0</v>
      </c>
      <c r="I597" s="66">
        <f t="shared" si="37"/>
        <v>0</v>
      </c>
      <c r="J597" s="66">
        <f t="shared" si="38"/>
        <v>125</v>
      </c>
      <c r="K597" s="66">
        <f t="shared" si="39"/>
        <v>0</v>
      </c>
    </row>
    <row r="598" spans="1:11">
      <c r="A598" t="s">
        <v>2225</v>
      </c>
      <c r="B598">
        <v>130</v>
      </c>
      <c r="C598">
        <v>0</v>
      </c>
      <c r="D598">
        <v>0</v>
      </c>
      <c r="E598">
        <v>0</v>
      </c>
      <c r="F598">
        <v>30</v>
      </c>
      <c r="H598" s="66">
        <f t="shared" si="36"/>
        <v>0</v>
      </c>
      <c r="I598" s="66">
        <f t="shared" si="37"/>
        <v>0</v>
      </c>
      <c r="J598" s="66">
        <f t="shared" si="38"/>
        <v>115.38461538461539</v>
      </c>
      <c r="K598" s="66">
        <f t="shared" si="39"/>
        <v>0</v>
      </c>
    </row>
    <row r="599" spans="1:11">
      <c r="A599" t="s">
        <v>2226</v>
      </c>
      <c r="B599">
        <v>80</v>
      </c>
      <c r="C599">
        <v>0</v>
      </c>
      <c r="D599">
        <v>0</v>
      </c>
      <c r="E599">
        <v>0</v>
      </c>
      <c r="F599">
        <v>15</v>
      </c>
      <c r="H599" s="66">
        <f t="shared" si="36"/>
        <v>0</v>
      </c>
      <c r="I599" s="66">
        <f t="shared" si="37"/>
        <v>0</v>
      </c>
      <c r="J599" s="66">
        <f t="shared" si="38"/>
        <v>93.75</v>
      </c>
      <c r="K599" s="66">
        <f t="shared" si="39"/>
        <v>0</v>
      </c>
    </row>
    <row r="600" spans="1:11">
      <c r="A600" t="s">
        <v>2227</v>
      </c>
      <c r="B600">
        <v>100</v>
      </c>
      <c r="C600">
        <v>0</v>
      </c>
      <c r="D600">
        <v>0</v>
      </c>
      <c r="E600">
        <v>0</v>
      </c>
      <c r="F600">
        <v>20</v>
      </c>
      <c r="H600" s="66">
        <f t="shared" si="36"/>
        <v>0</v>
      </c>
      <c r="I600" s="66">
        <f t="shared" si="37"/>
        <v>0</v>
      </c>
      <c r="J600" s="66">
        <f t="shared" si="38"/>
        <v>100</v>
      </c>
      <c r="K600" s="66">
        <f t="shared" si="39"/>
        <v>0</v>
      </c>
    </row>
    <row r="601" spans="1:11">
      <c r="A601" t="s">
        <v>2228</v>
      </c>
      <c r="B601">
        <v>130</v>
      </c>
      <c r="C601">
        <v>0</v>
      </c>
      <c r="D601">
        <v>0</v>
      </c>
      <c r="E601">
        <v>0</v>
      </c>
      <c r="F601">
        <v>25</v>
      </c>
      <c r="H601" s="66">
        <f t="shared" si="36"/>
        <v>0</v>
      </c>
      <c r="I601" s="66">
        <f t="shared" si="37"/>
        <v>0</v>
      </c>
      <c r="J601" s="66">
        <f t="shared" si="38"/>
        <v>96.15384615384616</v>
      </c>
      <c r="K601" s="66">
        <f t="shared" si="39"/>
        <v>0</v>
      </c>
    </row>
    <row r="602" spans="1:11">
      <c r="A602" t="s">
        <v>2229</v>
      </c>
      <c r="B602">
        <v>80</v>
      </c>
      <c r="C602">
        <v>0</v>
      </c>
      <c r="D602">
        <v>0</v>
      </c>
      <c r="E602">
        <v>0</v>
      </c>
      <c r="F602">
        <v>15</v>
      </c>
      <c r="H602" s="66">
        <f t="shared" si="36"/>
        <v>0</v>
      </c>
      <c r="I602" s="66">
        <f t="shared" si="37"/>
        <v>0</v>
      </c>
      <c r="J602" s="66">
        <f t="shared" si="38"/>
        <v>93.75</v>
      </c>
      <c r="K602" s="66">
        <f t="shared" si="39"/>
        <v>0</v>
      </c>
    </row>
    <row r="603" spans="1:11">
      <c r="A603" t="s">
        <v>2230</v>
      </c>
      <c r="B603">
        <v>100</v>
      </c>
      <c r="C603">
        <v>0</v>
      </c>
      <c r="D603">
        <v>0</v>
      </c>
      <c r="E603">
        <v>0</v>
      </c>
      <c r="F603">
        <v>20</v>
      </c>
      <c r="H603" s="66">
        <f t="shared" si="36"/>
        <v>0</v>
      </c>
      <c r="I603" s="66">
        <f t="shared" si="37"/>
        <v>0</v>
      </c>
      <c r="J603" s="66">
        <f t="shared" si="38"/>
        <v>100</v>
      </c>
      <c r="K603" s="66">
        <f t="shared" si="39"/>
        <v>0</v>
      </c>
    </row>
    <row r="604" spans="1:11">
      <c r="A604" t="s">
        <v>2231</v>
      </c>
      <c r="B604">
        <v>130</v>
      </c>
      <c r="C604">
        <v>0</v>
      </c>
      <c r="D604">
        <v>0</v>
      </c>
      <c r="E604">
        <v>0</v>
      </c>
      <c r="F604">
        <v>25</v>
      </c>
      <c r="H604" s="66">
        <f t="shared" si="36"/>
        <v>0</v>
      </c>
      <c r="I604" s="66">
        <f t="shared" si="37"/>
        <v>0</v>
      </c>
      <c r="J604" s="66">
        <f t="shared" si="38"/>
        <v>96.15384615384616</v>
      </c>
      <c r="K604" s="66">
        <f t="shared" si="39"/>
        <v>0</v>
      </c>
    </row>
    <row r="605" spans="1:11">
      <c r="A605" t="s">
        <v>2232</v>
      </c>
      <c r="B605">
        <v>80</v>
      </c>
      <c r="C605">
        <v>0</v>
      </c>
      <c r="D605">
        <v>0</v>
      </c>
      <c r="E605">
        <v>0</v>
      </c>
      <c r="F605">
        <v>20</v>
      </c>
      <c r="H605" s="66">
        <f t="shared" si="36"/>
        <v>0</v>
      </c>
      <c r="I605" s="66">
        <f t="shared" si="37"/>
        <v>0</v>
      </c>
      <c r="J605" s="66">
        <f t="shared" si="38"/>
        <v>125</v>
      </c>
      <c r="K605" s="66">
        <f t="shared" si="39"/>
        <v>0</v>
      </c>
    </row>
    <row r="606" spans="1:11">
      <c r="A606" t="s">
        <v>2233</v>
      </c>
      <c r="B606">
        <v>110</v>
      </c>
      <c r="C606">
        <v>0</v>
      </c>
      <c r="D606">
        <v>0</v>
      </c>
      <c r="E606">
        <v>0</v>
      </c>
      <c r="F606">
        <v>25</v>
      </c>
      <c r="H606" s="66">
        <f t="shared" si="36"/>
        <v>0</v>
      </c>
      <c r="I606" s="66">
        <f t="shared" si="37"/>
        <v>0</v>
      </c>
      <c r="J606" s="66">
        <f t="shared" si="38"/>
        <v>113.63636363636363</v>
      </c>
      <c r="K606" s="66">
        <f t="shared" si="39"/>
        <v>0</v>
      </c>
    </row>
    <row r="607" spans="1:11">
      <c r="A607" t="s">
        <v>2234</v>
      </c>
      <c r="B607">
        <v>140</v>
      </c>
      <c r="C607">
        <v>0</v>
      </c>
      <c r="D607">
        <v>0</v>
      </c>
      <c r="E607">
        <v>0</v>
      </c>
      <c r="F607">
        <v>30</v>
      </c>
      <c r="H607" s="66">
        <f t="shared" si="36"/>
        <v>0</v>
      </c>
      <c r="I607" s="66">
        <f t="shared" si="37"/>
        <v>0</v>
      </c>
      <c r="J607" s="66">
        <f t="shared" si="38"/>
        <v>107.14285714285714</v>
      </c>
      <c r="K607" s="66">
        <f t="shared" si="39"/>
        <v>0</v>
      </c>
    </row>
    <row r="608" spans="1:11">
      <c r="A608" t="s">
        <v>2235</v>
      </c>
      <c r="B608">
        <v>80</v>
      </c>
      <c r="C608">
        <v>0</v>
      </c>
      <c r="D608">
        <v>0</v>
      </c>
      <c r="E608">
        <v>0</v>
      </c>
      <c r="F608">
        <v>20</v>
      </c>
      <c r="H608" s="66">
        <f t="shared" ref="H608:H644" si="40">C608/B608*500</f>
        <v>0</v>
      </c>
      <c r="I608" s="66">
        <f t="shared" ref="I608:I644" si="41">D608/B608*500</f>
        <v>0</v>
      </c>
      <c r="J608" s="66">
        <f t="shared" ref="J608:J644" si="42">F608/B608*500</f>
        <v>125</v>
      </c>
      <c r="K608" s="66">
        <f t="shared" ref="K608:K644" si="43">(E608*9)/B608*100</f>
        <v>0</v>
      </c>
    </row>
    <row r="609" spans="1:11">
      <c r="A609" t="s">
        <v>2236</v>
      </c>
      <c r="B609">
        <v>110</v>
      </c>
      <c r="C609">
        <v>0</v>
      </c>
      <c r="D609">
        <v>0</v>
      </c>
      <c r="E609">
        <v>0</v>
      </c>
      <c r="F609">
        <v>25</v>
      </c>
      <c r="H609" s="66">
        <f t="shared" si="40"/>
        <v>0</v>
      </c>
      <c r="I609" s="66">
        <f t="shared" si="41"/>
        <v>0</v>
      </c>
      <c r="J609" s="66">
        <f t="shared" si="42"/>
        <v>113.63636363636363</v>
      </c>
      <c r="K609" s="66">
        <f t="shared" si="43"/>
        <v>0</v>
      </c>
    </row>
    <row r="610" spans="1:11">
      <c r="A610" t="s">
        <v>2237</v>
      </c>
      <c r="B610">
        <v>140</v>
      </c>
      <c r="C610">
        <v>0</v>
      </c>
      <c r="D610">
        <v>0</v>
      </c>
      <c r="E610">
        <v>0</v>
      </c>
      <c r="F610">
        <v>30</v>
      </c>
      <c r="H610" s="66">
        <f t="shared" si="40"/>
        <v>0</v>
      </c>
      <c r="I610" s="66">
        <f t="shared" si="41"/>
        <v>0</v>
      </c>
      <c r="J610" s="66">
        <f t="shared" si="42"/>
        <v>107.14285714285714</v>
      </c>
      <c r="K610" s="66">
        <f t="shared" si="43"/>
        <v>0</v>
      </c>
    </row>
    <row r="611" spans="1:11">
      <c r="A611" t="s">
        <v>2238</v>
      </c>
      <c r="B611">
        <v>80</v>
      </c>
      <c r="C611">
        <v>0</v>
      </c>
      <c r="D611">
        <v>0</v>
      </c>
      <c r="E611">
        <v>0</v>
      </c>
      <c r="F611">
        <v>25</v>
      </c>
      <c r="H611" s="66">
        <f t="shared" si="40"/>
        <v>0</v>
      </c>
      <c r="I611" s="66">
        <f t="shared" si="41"/>
        <v>0</v>
      </c>
      <c r="J611" s="66">
        <f t="shared" si="42"/>
        <v>156.25</v>
      </c>
      <c r="K611" s="66">
        <f t="shared" si="43"/>
        <v>0</v>
      </c>
    </row>
    <row r="612" spans="1:11">
      <c r="A612" t="s">
        <v>2239</v>
      </c>
      <c r="B612">
        <v>100</v>
      </c>
      <c r="C612">
        <v>0</v>
      </c>
      <c r="D612">
        <v>0</v>
      </c>
      <c r="E612">
        <v>0</v>
      </c>
      <c r="F612">
        <v>35</v>
      </c>
      <c r="H612" s="66">
        <f t="shared" si="40"/>
        <v>0</v>
      </c>
      <c r="I612" s="66">
        <f t="shared" si="41"/>
        <v>0</v>
      </c>
      <c r="J612" s="66">
        <f t="shared" si="42"/>
        <v>175</v>
      </c>
      <c r="K612" s="66">
        <f t="shared" si="43"/>
        <v>0</v>
      </c>
    </row>
    <row r="613" spans="1:11">
      <c r="A613" t="s">
        <v>2240</v>
      </c>
      <c r="B613">
        <v>130</v>
      </c>
      <c r="C613">
        <v>0</v>
      </c>
      <c r="D613">
        <v>0</v>
      </c>
      <c r="E613">
        <v>0</v>
      </c>
      <c r="F613">
        <v>45</v>
      </c>
      <c r="H613" s="66">
        <f t="shared" si="40"/>
        <v>0</v>
      </c>
      <c r="I613" s="66">
        <f t="shared" si="41"/>
        <v>0</v>
      </c>
      <c r="J613" s="66">
        <f t="shared" si="42"/>
        <v>173.07692307692307</v>
      </c>
      <c r="K613" s="66">
        <f t="shared" si="43"/>
        <v>0</v>
      </c>
    </row>
    <row r="614" spans="1:11">
      <c r="A614" t="s">
        <v>2241</v>
      </c>
      <c r="B614">
        <v>0</v>
      </c>
      <c r="C614">
        <v>0</v>
      </c>
      <c r="D614">
        <v>0</v>
      </c>
      <c r="E614">
        <v>0</v>
      </c>
      <c r="F614">
        <v>40</v>
      </c>
      <c r="H614" s="66" t="e">
        <f t="shared" si="40"/>
        <v>#DIV/0!</v>
      </c>
      <c r="I614" s="66" t="e">
        <f t="shared" si="41"/>
        <v>#DIV/0!</v>
      </c>
      <c r="J614" s="66" t="e">
        <f t="shared" si="42"/>
        <v>#DIV/0!</v>
      </c>
      <c r="K614" s="66" t="e">
        <f t="shared" si="43"/>
        <v>#DIV/0!</v>
      </c>
    </row>
    <row r="615" spans="1:11">
      <c r="A615" t="s">
        <v>2242</v>
      </c>
      <c r="B615">
        <v>0</v>
      </c>
      <c r="C615">
        <v>0</v>
      </c>
      <c r="D615">
        <v>0</v>
      </c>
      <c r="E615">
        <v>0</v>
      </c>
      <c r="F615">
        <v>50</v>
      </c>
      <c r="H615" s="66" t="e">
        <f t="shared" si="40"/>
        <v>#DIV/0!</v>
      </c>
      <c r="I615" s="66" t="e">
        <f t="shared" si="41"/>
        <v>#DIV/0!</v>
      </c>
      <c r="J615" s="66" t="e">
        <f t="shared" si="42"/>
        <v>#DIV/0!</v>
      </c>
      <c r="K615" s="66" t="e">
        <f t="shared" si="43"/>
        <v>#DIV/0!</v>
      </c>
    </row>
    <row r="616" spans="1:11" ht="15" thickBot="1">
      <c r="A616" t="s">
        <v>2243</v>
      </c>
      <c r="B616">
        <v>0</v>
      </c>
      <c r="C616">
        <v>0</v>
      </c>
      <c r="D616">
        <v>0</v>
      </c>
      <c r="E616">
        <v>0</v>
      </c>
      <c r="F616">
        <v>65</v>
      </c>
      <c r="H616" s="66" t="e">
        <f t="shared" si="40"/>
        <v>#DIV/0!</v>
      </c>
      <c r="I616" s="66" t="e">
        <f t="shared" si="41"/>
        <v>#DIV/0!</v>
      </c>
      <c r="J616" s="66" t="e">
        <f t="shared" si="42"/>
        <v>#DIV/0!</v>
      </c>
      <c r="K616" s="66" t="e">
        <f t="shared" si="43"/>
        <v>#DIV/0!</v>
      </c>
    </row>
    <row r="617" spans="1:11" ht="15" thickBot="1">
      <c r="A617" s="8" t="s">
        <v>2244</v>
      </c>
      <c r="H617" s="66"/>
      <c r="I617" s="66"/>
      <c r="J617" s="66"/>
      <c r="K617" s="66"/>
    </row>
    <row r="618" spans="1:11">
      <c r="A618" t="s">
        <v>2245</v>
      </c>
      <c r="B618">
        <v>5</v>
      </c>
      <c r="C618">
        <v>0</v>
      </c>
      <c r="D618">
        <v>0</v>
      </c>
      <c r="E618">
        <v>0</v>
      </c>
      <c r="F618">
        <v>0</v>
      </c>
      <c r="H618" s="66">
        <f t="shared" si="40"/>
        <v>0</v>
      </c>
      <c r="I618" s="66">
        <f t="shared" si="41"/>
        <v>0</v>
      </c>
      <c r="J618" s="66">
        <f t="shared" si="42"/>
        <v>0</v>
      </c>
      <c r="K618" s="66">
        <f t="shared" si="43"/>
        <v>0</v>
      </c>
    </row>
    <row r="619" spans="1:11">
      <c r="A619" t="s">
        <v>2246</v>
      </c>
      <c r="B619">
        <v>5</v>
      </c>
      <c r="C619">
        <v>0</v>
      </c>
      <c r="D619">
        <v>0</v>
      </c>
      <c r="E619">
        <v>0</v>
      </c>
      <c r="F619">
        <v>0</v>
      </c>
      <c r="H619" s="66">
        <f t="shared" si="40"/>
        <v>0</v>
      </c>
      <c r="I619" s="66">
        <f t="shared" si="41"/>
        <v>0</v>
      </c>
      <c r="J619" s="66">
        <f t="shared" si="42"/>
        <v>0</v>
      </c>
      <c r="K619" s="66">
        <f t="shared" si="43"/>
        <v>0</v>
      </c>
    </row>
    <row r="620" spans="1:11">
      <c r="A620" t="s">
        <v>2111</v>
      </c>
      <c r="B620">
        <v>10</v>
      </c>
      <c r="C620">
        <v>0</v>
      </c>
      <c r="D620">
        <v>0</v>
      </c>
      <c r="E620">
        <v>0</v>
      </c>
      <c r="F620">
        <v>5</v>
      </c>
      <c r="H620" s="66">
        <f t="shared" si="40"/>
        <v>0</v>
      </c>
      <c r="I620" s="66">
        <f t="shared" si="41"/>
        <v>0</v>
      </c>
      <c r="J620" s="66">
        <f t="shared" si="42"/>
        <v>250</v>
      </c>
      <c r="K620" s="66">
        <f t="shared" si="43"/>
        <v>0</v>
      </c>
    </row>
    <row r="621" spans="1:11">
      <c r="A621" t="s">
        <v>2112</v>
      </c>
      <c r="B621">
        <v>80</v>
      </c>
      <c r="C621">
        <v>0</v>
      </c>
      <c r="D621">
        <v>0</v>
      </c>
      <c r="E621">
        <v>0</v>
      </c>
      <c r="F621">
        <v>0</v>
      </c>
      <c r="H621" s="66">
        <f t="shared" si="40"/>
        <v>0</v>
      </c>
      <c r="I621" s="66">
        <f t="shared" si="41"/>
        <v>0</v>
      </c>
      <c r="J621" s="66">
        <f t="shared" si="42"/>
        <v>0</v>
      </c>
      <c r="K621" s="66">
        <f t="shared" si="43"/>
        <v>0</v>
      </c>
    </row>
    <row r="622" spans="1:11">
      <c r="A622" t="s">
        <v>2113</v>
      </c>
      <c r="B622">
        <v>100</v>
      </c>
      <c r="C622">
        <v>0</v>
      </c>
      <c r="D622">
        <v>0</v>
      </c>
      <c r="E622">
        <v>0</v>
      </c>
      <c r="F622">
        <v>0</v>
      </c>
      <c r="H622" s="66">
        <f t="shared" si="40"/>
        <v>0</v>
      </c>
      <c r="I622" s="66">
        <f t="shared" si="41"/>
        <v>0</v>
      </c>
      <c r="J622" s="66">
        <f t="shared" si="42"/>
        <v>0</v>
      </c>
      <c r="K622" s="66">
        <f t="shared" si="43"/>
        <v>0</v>
      </c>
    </row>
    <row r="623" spans="1:11">
      <c r="A623" t="s">
        <v>2114</v>
      </c>
      <c r="B623">
        <v>120</v>
      </c>
      <c r="C623">
        <v>0</v>
      </c>
      <c r="D623">
        <v>0</v>
      </c>
      <c r="E623">
        <v>0</v>
      </c>
      <c r="F623">
        <v>5</v>
      </c>
      <c r="H623" s="66">
        <f t="shared" si="40"/>
        <v>0</v>
      </c>
      <c r="I623" s="66">
        <f t="shared" si="41"/>
        <v>0</v>
      </c>
      <c r="J623" s="66">
        <f t="shared" si="42"/>
        <v>20.833333333333332</v>
      </c>
      <c r="K623" s="66">
        <f t="shared" si="43"/>
        <v>0</v>
      </c>
    </row>
    <row r="624" spans="1:11">
      <c r="A624" t="s">
        <v>2115</v>
      </c>
      <c r="B624">
        <v>5</v>
      </c>
      <c r="C624">
        <v>0</v>
      </c>
      <c r="D624">
        <v>0</v>
      </c>
      <c r="E624">
        <v>0</v>
      </c>
      <c r="F624">
        <v>0</v>
      </c>
      <c r="H624" s="66">
        <f t="shared" si="40"/>
        <v>0</v>
      </c>
      <c r="I624" s="66">
        <f t="shared" si="41"/>
        <v>0</v>
      </c>
      <c r="J624" s="66">
        <f t="shared" si="42"/>
        <v>0</v>
      </c>
      <c r="K624" s="66">
        <f t="shared" si="43"/>
        <v>0</v>
      </c>
    </row>
    <row r="625" spans="1:11">
      <c r="A625" t="s">
        <v>2116</v>
      </c>
      <c r="B625">
        <v>0</v>
      </c>
      <c r="C625">
        <v>0</v>
      </c>
      <c r="D625">
        <v>0</v>
      </c>
      <c r="E625">
        <v>0</v>
      </c>
      <c r="F625">
        <v>0</v>
      </c>
      <c r="H625" s="66" t="e">
        <f t="shared" si="40"/>
        <v>#DIV/0!</v>
      </c>
      <c r="I625" s="66" t="e">
        <f t="shared" si="41"/>
        <v>#DIV/0!</v>
      </c>
      <c r="J625" s="66" t="e">
        <f t="shared" si="42"/>
        <v>#DIV/0!</v>
      </c>
      <c r="K625" s="66" t="e">
        <f t="shared" si="43"/>
        <v>#DIV/0!</v>
      </c>
    </row>
    <row r="626" spans="1:11">
      <c r="A626" t="s">
        <v>2117</v>
      </c>
      <c r="B626">
        <v>45</v>
      </c>
      <c r="C626">
        <v>0</v>
      </c>
      <c r="D626">
        <v>0</v>
      </c>
      <c r="E626">
        <v>0</v>
      </c>
      <c r="F626">
        <v>5</v>
      </c>
      <c r="H626" s="66">
        <f t="shared" si="40"/>
        <v>0</v>
      </c>
      <c r="I626" s="66">
        <f t="shared" si="41"/>
        <v>0</v>
      </c>
      <c r="J626" s="66">
        <f t="shared" si="42"/>
        <v>55.55555555555555</v>
      </c>
      <c r="K626" s="66">
        <f t="shared" si="43"/>
        <v>0</v>
      </c>
    </row>
    <row r="627" spans="1:11">
      <c r="A627" t="s">
        <v>2118</v>
      </c>
      <c r="B627">
        <v>60</v>
      </c>
      <c r="C627">
        <v>0</v>
      </c>
      <c r="D627">
        <v>0</v>
      </c>
      <c r="E627">
        <v>0</v>
      </c>
      <c r="F627">
        <v>10</v>
      </c>
      <c r="H627" s="66">
        <f t="shared" si="40"/>
        <v>0</v>
      </c>
      <c r="I627" s="66">
        <f t="shared" si="41"/>
        <v>0</v>
      </c>
      <c r="J627" s="66">
        <f t="shared" si="42"/>
        <v>83.333333333333329</v>
      </c>
      <c r="K627" s="66">
        <f t="shared" si="43"/>
        <v>0</v>
      </c>
    </row>
    <row r="628" spans="1:11">
      <c r="A628" t="s">
        <v>2119</v>
      </c>
      <c r="B628">
        <v>70</v>
      </c>
      <c r="C628">
        <v>0</v>
      </c>
      <c r="D628">
        <v>0</v>
      </c>
      <c r="E628">
        <v>0</v>
      </c>
      <c r="F628">
        <v>10</v>
      </c>
      <c r="H628" s="66">
        <f t="shared" si="40"/>
        <v>0</v>
      </c>
      <c r="I628" s="66">
        <f t="shared" si="41"/>
        <v>0</v>
      </c>
      <c r="J628" s="66">
        <f t="shared" si="42"/>
        <v>71.428571428571431</v>
      </c>
      <c r="K628" s="66">
        <f t="shared" si="43"/>
        <v>0</v>
      </c>
    </row>
    <row r="629" spans="1:11">
      <c r="A629" t="s">
        <v>2120</v>
      </c>
      <c r="B629">
        <v>0</v>
      </c>
      <c r="C629">
        <v>0</v>
      </c>
      <c r="D629">
        <v>0</v>
      </c>
      <c r="E629">
        <v>0</v>
      </c>
      <c r="F629">
        <v>25</v>
      </c>
      <c r="H629" s="66" t="e">
        <f t="shared" si="40"/>
        <v>#DIV/0!</v>
      </c>
      <c r="I629" s="66" t="e">
        <f t="shared" si="41"/>
        <v>#DIV/0!</v>
      </c>
      <c r="J629" s="66" t="e">
        <f t="shared" si="42"/>
        <v>#DIV/0!</v>
      </c>
      <c r="K629" s="66" t="e">
        <f t="shared" si="43"/>
        <v>#DIV/0!</v>
      </c>
    </row>
    <row r="630" spans="1:11">
      <c r="A630" t="s">
        <v>2121</v>
      </c>
      <c r="B630">
        <v>0</v>
      </c>
      <c r="C630">
        <v>0</v>
      </c>
      <c r="D630">
        <v>0</v>
      </c>
      <c r="E630">
        <v>0</v>
      </c>
      <c r="F630">
        <v>30</v>
      </c>
      <c r="H630" s="66" t="e">
        <f t="shared" si="40"/>
        <v>#DIV/0!</v>
      </c>
      <c r="I630" s="66" t="e">
        <f t="shared" si="41"/>
        <v>#DIV/0!</v>
      </c>
      <c r="J630" s="66" t="e">
        <f t="shared" si="42"/>
        <v>#DIV/0!</v>
      </c>
      <c r="K630" s="66" t="e">
        <f t="shared" si="43"/>
        <v>#DIV/0!</v>
      </c>
    </row>
    <row r="631" spans="1:11">
      <c r="A631" t="s">
        <v>2122</v>
      </c>
      <c r="B631">
        <v>0</v>
      </c>
      <c r="C631">
        <v>0</v>
      </c>
      <c r="D631">
        <v>0</v>
      </c>
      <c r="E631">
        <v>0</v>
      </c>
      <c r="F631">
        <v>40</v>
      </c>
      <c r="H631" s="66" t="e">
        <f t="shared" si="40"/>
        <v>#DIV/0!</v>
      </c>
      <c r="I631" s="66" t="e">
        <f t="shared" si="41"/>
        <v>#DIV/0!</v>
      </c>
      <c r="J631" s="66" t="e">
        <f t="shared" si="42"/>
        <v>#DIV/0!</v>
      </c>
      <c r="K631" s="66" t="e">
        <f t="shared" si="43"/>
        <v>#DIV/0!</v>
      </c>
    </row>
    <row r="632" spans="1:11">
      <c r="A632" t="s">
        <v>2123</v>
      </c>
      <c r="B632">
        <v>60</v>
      </c>
      <c r="C632">
        <v>0</v>
      </c>
      <c r="D632">
        <v>0</v>
      </c>
      <c r="E632">
        <v>0</v>
      </c>
      <c r="F632">
        <v>20</v>
      </c>
      <c r="H632" s="66">
        <f t="shared" si="40"/>
        <v>0</v>
      </c>
      <c r="I632" s="66">
        <f t="shared" si="41"/>
        <v>0</v>
      </c>
      <c r="J632" s="66">
        <f t="shared" si="42"/>
        <v>166.66666666666666</v>
      </c>
      <c r="K632" s="66">
        <f t="shared" si="43"/>
        <v>0</v>
      </c>
    </row>
    <row r="633" spans="1:11">
      <c r="A633" t="s">
        <v>2124</v>
      </c>
      <c r="B633">
        <v>80</v>
      </c>
      <c r="C633">
        <v>0</v>
      </c>
      <c r="D633">
        <v>0</v>
      </c>
      <c r="E633">
        <v>0</v>
      </c>
      <c r="F633">
        <v>25</v>
      </c>
      <c r="H633" s="66">
        <f t="shared" si="40"/>
        <v>0</v>
      </c>
      <c r="I633" s="66">
        <f t="shared" si="41"/>
        <v>0</v>
      </c>
      <c r="J633" s="66">
        <f t="shared" si="42"/>
        <v>156.25</v>
      </c>
      <c r="K633" s="66">
        <f t="shared" si="43"/>
        <v>0</v>
      </c>
    </row>
    <row r="634" spans="1:11" ht="15" thickBot="1">
      <c r="A634" t="s">
        <v>2125</v>
      </c>
      <c r="B634">
        <v>100</v>
      </c>
      <c r="C634">
        <v>0</v>
      </c>
      <c r="D634">
        <v>0</v>
      </c>
      <c r="E634">
        <v>0</v>
      </c>
      <c r="F634">
        <v>30</v>
      </c>
      <c r="H634" s="66">
        <f t="shared" si="40"/>
        <v>0</v>
      </c>
      <c r="I634" s="66">
        <f t="shared" si="41"/>
        <v>0</v>
      </c>
      <c r="J634" s="66">
        <f t="shared" si="42"/>
        <v>150</v>
      </c>
      <c r="K634" s="66">
        <f t="shared" si="43"/>
        <v>0</v>
      </c>
    </row>
    <row r="635" spans="1:11" ht="15" thickBot="1">
      <c r="A635" s="8" t="s">
        <v>2126</v>
      </c>
      <c r="H635" s="66"/>
      <c r="I635" s="66"/>
      <c r="J635" s="66"/>
      <c r="K635" s="66"/>
    </row>
    <row r="636" spans="1:11">
      <c r="A636" t="s">
        <v>2127</v>
      </c>
      <c r="B636">
        <v>0</v>
      </c>
      <c r="C636" s="1">
        <v>0</v>
      </c>
      <c r="D636" s="1">
        <v>0</v>
      </c>
      <c r="E636" s="1">
        <v>0</v>
      </c>
      <c r="F636">
        <v>0</v>
      </c>
      <c r="H636" s="66" t="e">
        <f t="shared" si="40"/>
        <v>#DIV/0!</v>
      </c>
      <c r="I636" s="66" t="e">
        <f t="shared" si="41"/>
        <v>#DIV/0!</v>
      </c>
      <c r="J636" s="66" t="e">
        <f t="shared" si="42"/>
        <v>#DIV/0!</v>
      </c>
      <c r="K636" s="66" t="e">
        <f t="shared" si="43"/>
        <v>#DIV/0!</v>
      </c>
    </row>
    <row r="637" spans="1:11" ht="15" thickBot="1">
      <c r="A637" t="s">
        <v>2128</v>
      </c>
      <c r="B637">
        <v>410</v>
      </c>
      <c r="C637" s="1">
        <v>0</v>
      </c>
      <c r="D637" s="1">
        <v>7</v>
      </c>
      <c r="E637" s="1">
        <v>12</v>
      </c>
      <c r="F637">
        <v>100</v>
      </c>
      <c r="H637" s="66">
        <f t="shared" si="40"/>
        <v>0</v>
      </c>
      <c r="I637" s="66">
        <f t="shared" si="41"/>
        <v>8.536585365853659</v>
      </c>
      <c r="J637" s="66">
        <f t="shared" si="42"/>
        <v>121.95121951219512</v>
      </c>
      <c r="K637" s="66">
        <f t="shared" si="43"/>
        <v>26.341463414634148</v>
      </c>
    </row>
    <row r="638" spans="1:11" ht="15" thickBot="1">
      <c r="A638" s="8" t="s">
        <v>2129</v>
      </c>
      <c r="H638" s="66"/>
      <c r="I638" s="66"/>
      <c r="J638" s="66"/>
      <c r="K638" s="66"/>
    </row>
    <row r="639" spans="1:11">
      <c r="A639" t="s">
        <v>2130</v>
      </c>
      <c r="B639">
        <v>15</v>
      </c>
      <c r="C639">
        <v>0</v>
      </c>
      <c r="D639">
        <v>0</v>
      </c>
      <c r="E639">
        <v>0</v>
      </c>
      <c r="F639">
        <v>0</v>
      </c>
      <c r="H639" s="66">
        <f t="shared" si="40"/>
        <v>0</v>
      </c>
      <c r="I639" s="66">
        <f t="shared" si="41"/>
        <v>0</v>
      </c>
      <c r="J639" s="66">
        <f t="shared" si="42"/>
        <v>0</v>
      </c>
      <c r="K639" s="66">
        <f t="shared" si="43"/>
        <v>0</v>
      </c>
    </row>
    <row r="640" spans="1:11">
      <c r="A640" t="s">
        <v>2131</v>
      </c>
      <c r="B640">
        <v>110</v>
      </c>
      <c r="C640">
        <v>0</v>
      </c>
      <c r="D640">
        <v>0</v>
      </c>
      <c r="E640">
        <v>0</v>
      </c>
      <c r="F640">
        <v>10</v>
      </c>
      <c r="H640" s="66">
        <f t="shared" si="40"/>
        <v>0</v>
      </c>
      <c r="I640" s="66">
        <f t="shared" si="41"/>
        <v>0</v>
      </c>
      <c r="J640" s="66">
        <f t="shared" si="42"/>
        <v>45.454545454545453</v>
      </c>
      <c r="K640" s="66">
        <f t="shared" si="43"/>
        <v>0</v>
      </c>
    </row>
    <row r="641" spans="1:11">
      <c r="A641" t="s">
        <v>2132</v>
      </c>
      <c r="B641">
        <v>100</v>
      </c>
      <c r="C641">
        <v>0</v>
      </c>
      <c r="D641">
        <v>0</v>
      </c>
      <c r="E641">
        <v>0</v>
      </c>
      <c r="F641">
        <v>10</v>
      </c>
      <c r="H641" s="66">
        <f t="shared" si="40"/>
        <v>0</v>
      </c>
      <c r="I641" s="66">
        <f t="shared" si="41"/>
        <v>0</v>
      </c>
      <c r="J641" s="66">
        <f t="shared" si="42"/>
        <v>50</v>
      </c>
      <c r="K641" s="66">
        <f t="shared" si="43"/>
        <v>0</v>
      </c>
    </row>
    <row r="642" spans="1:11">
      <c r="A642" t="s">
        <v>2133</v>
      </c>
      <c r="B642">
        <v>110</v>
      </c>
      <c r="C642">
        <v>0</v>
      </c>
      <c r="D642">
        <v>0</v>
      </c>
      <c r="E642">
        <v>0</v>
      </c>
      <c r="F642">
        <v>20</v>
      </c>
      <c r="H642" s="66">
        <f t="shared" si="40"/>
        <v>0</v>
      </c>
      <c r="I642" s="66">
        <f t="shared" si="41"/>
        <v>0</v>
      </c>
      <c r="J642" s="66">
        <f t="shared" si="42"/>
        <v>90.909090909090907</v>
      </c>
      <c r="K642" s="66">
        <f t="shared" si="43"/>
        <v>0</v>
      </c>
    </row>
    <row r="643" spans="1:11">
      <c r="A643" t="s">
        <v>2134</v>
      </c>
      <c r="B643">
        <v>110</v>
      </c>
      <c r="C643">
        <v>0</v>
      </c>
      <c r="D643">
        <v>0</v>
      </c>
      <c r="E643">
        <v>0</v>
      </c>
      <c r="F643">
        <v>15</v>
      </c>
      <c r="H643" s="66">
        <f t="shared" si="40"/>
        <v>0</v>
      </c>
      <c r="I643" s="66">
        <f t="shared" si="41"/>
        <v>0</v>
      </c>
      <c r="J643" s="66">
        <f t="shared" si="42"/>
        <v>68.181818181818173</v>
      </c>
      <c r="K643" s="66">
        <f t="shared" si="43"/>
        <v>0</v>
      </c>
    </row>
    <row r="644" spans="1:11">
      <c r="A644" t="s">
        <v>2135</v>
      </c>
      <c r="B644">
        <v>100</v>
      </c>
      <c r="C644">
        <v>0</v>
      </c>
      <c r="D644">
        <v>0</v>
      </c>
      <c r="E644">
        <v>0</v>
      </c>
      <c r="F644">
        <v>10</v>
      </c>
      <c r="H644" s="66">
        <f t="shared" si="40"/>
        <v>0</v>
      </c>
      <c r="I644" s="66">
        <f t="shared" si="41"/>
        <v>0</v>
      </c>
      <c r="J644" s="66">
        <f t="shared" si="42"/>
        <v>50</v>
      </c>
      <c r="K644" s="66">
        <f t="shared" si="43"/>
        <v>0</v>
      </c>
    </row>
  </sheetData>
  <phoneticPr fontId="3" type="noConversion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published="0" enableFormatConditionsCalculation="0"/>
  <dimension ref="A1:R435"/>
  <sheetViews>
    <sheetView workbookViewId="0">
      <selection activeCell="O5" sqref="O5"/>
    </sheetView>
  </sheetViews>
  <sheetFormatPr baseColWidth="10" defaultColWidth="10.83203125" defaultRowHeight="14" x14ac:dyDescent="0"/>
  <cols>
    <col min="1" max="1" width="43.83203125" style="15" customWidth="1"/>
    <col min="2" max="7" width="10.83203125" style="15"/>
    <col min="8" max="11" width="10.83203125" style="66"/>
    <col min="12" max="13" width="10.83203125" style="15"/>
    <col min="14" max="14" width="17.6640625" style="15" bestFit="1" customWidth="1"/>
    <col min="15" max="16384" width="10.83203125" style="15"/>
  </cols>
  <sheetData>
    <row r="1" spans="1:18">
      <c r="A1" s="15" t="s">
        <v>1746</v>
      </c>
      <c r="B1" s="16" t="s">
        <v>1747</v>
      </c>
    </row>
    <row r="2" spans="1:18" ht="15" thickBot="1">
      <c r="A2" s="15" t="s">
        <v>1748</v>
      </c>
      <c r="B2" s="21">
        <v>39479</v>
      </c>
    </row>
    <row r="3" spans="1:18" ht="15" thickBot="1">
      <c r="A3" s="19" t="s">
        <v>1749</v>
      </c>
      <c r="B3" s="19" t="s">
        <v>1750</v>
      </c>
      <c r="C3" s="19" t="s">
        <v>1751</v>
      </c>
      <c r="D3" s="19" t="s">
        <v>1752</v>
      </c>
      <c r="E3" s="19" t="s">
        <v>1753</v>
      </c>
      <c r="F3" s="19" t="s">
        <v>1754</v>
      </c>
      <c r="H3" s="66" t="s">
        <v>3636</v>
      </c>
      <c r="I3" s="66" t="s">
        <v>3637</v>
      </c>
      <c r="J3" s="66" t="s">
        <v>3638</v>
      </c>
      <c r="K3" s="66" t="s">
        <v>3639</v>
      </c>
    </row>
    <row r="4" spans="1:18" ht="15" thickBot="1">
      <c r="A4" s="20" t="s">
        <v>1755</v>
      </c>
      <c r="O4" s="15" t="s">
        <v>3636</v>
      </c>
      <c r="P4" s="15" t="s">
        <v>3637</v>
      </c>
      <c r="Q4" s="15" t="s">
        <v>3638</v>
      </c>
      <c r="R4" s="15" t="s">
        <v>3639</v>
      </c>
    </row>
    <row r="5" spans="1:18">
      <c r="A5" s="15" t="s">
        <v>1756</v>
      </c>
      <c r="B5" s="15">
        <v>800</v>
      </c>
      <c r="C5" s="15">
        <v>4</v>
      </c>
      <c r="D5" s="15">
        <v>45</v>
      </c>
      <c r="E5" s="15">
        <v>18</v>
      </c>
      <c r="F5" s="15">
        <v>2020</v>
      </c>
      <c r="H5" s="66">
        <f>C5/B5*500</f>
        <v>2.5</v>
      </c>
      <c r="I5" s="66">
        <f>D5/B5*500</f>
        <v>28.125</v>
      </c>
      <c r="J5" s="66">
        <f>F5/B5*500</f>
        <v>1262.5</v>
      </c>
      <c r="K5" s="66">
        <f>(E5*9)/B5*100</f>
        <v>20.25</v>
      </c>
      <c r="N5" s="15" t="s">
        <v>3680</v>
      </c>
      <c r="O5" s="15">
        <f>AVERAGE(H5:H15,H17,H18,H27:H30,H37:H38)</f>
        <v>2.508709989905844</v>
      </c>
      <c r="P5" s="15">
        <f>AVERAGE(I5:I15,I17,I18,I27:I30,I37:I38)</f>
        <v>26.338380292816176</v>
      </c>
      <c r="Q5" s="15">
        <f t="shared" ref="Q5:R5" si="0">AVERAGE(J5:J15,J17,J18,J27:J30,J37:J38)</f>
        <v>1104.4759665293429</v>
      </c>
      <c r="R5" s="15">
        <f t="shared" si="0"/>
        <v>18.764333661808564</v>
      </c>
    </row>
    <row r="6" spans="1:18">
      <c r="A6" s="15" t="s">
        <v>1757</v>
      </c>
      <c r="B6" s="15">
        <v>790</v>
      </c>
      <c r="C6" s="15">
        <v>4</v>
      </c>
      <c r="D6" s="15">
        <v>45</v>
      </c>
      <c r="E6" s="15">
        <v>17</v>
      </c>
      <c r="F6" s="15">
        <v>2070</v>
      </c>
      <c r="H6" s="66">
        <f t="shared" ref="H6:H38" si="1">C6/B6*500</f>
        <v>2.5316455696202533</v>
      </c>
      <c r="I6" s="66">
        <f t="shared" ref="I6:I69" si="2">D6/B6*500</f>
        <v>28.481012658227847</v>
      </c>
      <c r="J6" s="66">
        <f t="shared" ref="J6:J67" si="3">F6/B6*500</f>
        <v>1310.126582278481</v>
      </c>
      <c r="K6" s="66">
        <f t="shared" ref="K6:K67" si="4">(E6*9)/B6*100</f>
        <v>19.367088607594937</v>
      </c>
    </row>
    <row r="7" spans="1:18">
      <c r="A7" s="15" t="s">
        <v>1758</v>
      </c>
      <c r="B7" s="15">
        <v>750</v>
      </c>
      <c r="C7" s="15">
        <v>4</v>
      </c>
      <c r="D7" s="15">
        <v>40</v>
      </c>
      <c r="E7" s="15">
        <v>16</v>
      </c>
      <c r="F7" s="15">
        <v>1700</v>
      </c>
      <c r="H7" s="66">
        <f t="shared" si="1"/>
        <v>2.6666666666666665</v>
      </c>
      <c r="I7" s="66">
        <f t="shared" si="2"/>
        <v>26.666666666666668</v>
      </c>
      <c r="J7" s="66">
        <f t="shared" si="3"/>
        <v>1133.3333333333333</v>
      </c>
      <c r="K7" s="66">
        <f t="shared" si="4"/>
        <v>19.2</v>
      </c>
    </row>
    <row r="8" spans="1:18">
      <c r="A8" s="15" t="s">
        <v>1759</v>
      </c>
      <c r="B8" s="15">
        <v>770</v>
      </c>
      <c r="C8" s="15">
        <v>4</v>
      </c>
      <c r="D8" s="15">
        <v>44</v>
      </c>
      <c r="E8" s="15">
        <v>17</v>
      </c>
      <c r="F8" s="15">
        <v>1170</v>
      </c>
      <c r="H8" s="66">
        <f t="shared" si="1"/>
        <v>2.5974025974025974</v>
      </c>
      <c r="I8" s="66">
        <f t="shared" si="2"/>
        <v>28.571428571428569</v>
      </c>
      <c r="J8" s="66">
        <f t="shared" si="3"/>
        <v>759.74025974025972</v>
      </c>
      <c r="K8" s="66">
        <f t="shared" si="4"/>
        <v>19.870129870129873</v>
      </c>
      <c r="N8" s="15" t="s">
        <v>3681</v>
      </c>
      <c r="O8" s="15">
        <f>AVERAGE(H40:H59,H66,H67)</f>
        <v>2.315163698152475</v>
      </c>
      <c r="P8" s="15">
        <f t="shared" ref="P8:R8" si="5">AVERAGE(I40:I59,I66,I67)</f>
        <v>27.247034794491103</v>
      </c>
      <c r="Q8" s="15">
        <f t="shared" si="5"/>
        <v>1075.1828834099481</v>
      </c>
      <c r="R8" s="15">
        <f t="shared" si="5"/>
        <v>9.5488931781770017</v>
      </c>
    </row>
    <row r="9" spans="1:18">
      <c r="A9" s="15" t="s">
        <v>1760</v>
      </c>
      <c r="B9" s="15">
        <v>540</v>
      </c>
      <c r="C9" s="15">
        <v>3</v>
      </c>
      <c r="D9" s="15">
        <v>25</v>
      </c>
      <c r="E9" s="15">
        <v>10</v>
      </c>
      <c r="F9" s="15">
        <v>1040</v>
      </c>
      <c r="H9" s="66">
        <f t="shared" si="1"/>
        <v>2.7777777777777777</v>
      </c>
      <c r="I9" s="66">
        <f t="shared" si="2"/>
        <v>23.148148148148145</v>
      </c>
      <c r="J9" s="66">
        <f t="shared" si="3"/>
        <v>962.96296296296293</v>
      </c>
      <c r="K9" s="66">
        <f t="shared" si="4"/>
        <v>16.666666666666664</v>
      </c>
    </row>
    <row r="10" spans="1:18">
      <c r="A10" s="15" t="s">
        <v>1761</v>
      </c>
      <c r="B10" s="15">
        <v>510</v>
      </c>
      <c r="C10" s="15">
        <v>3</v>
      </c>
      <c r="D10" s="15">
        <v>29</v>
      </c>
      <c r="E10" s="15">
        <v>12</v>
      </c>
      <c r="F10" s="15">
        <v>1190</v>
      </c>
      <c r="H10" s="66">
        <f t="shared" si="1"/>
        <v>2.9411764705882351</v>
      </c>
      <c r="I10" s="66">
        <f t="shared" si="2"/>
        <v>28.431372549019606</v>
      </c>
      <c r="J10" s="66">
        <f t="shared" si="3"/>
        <v>1166.6666666666667</v>
      </c>
      <c r="K10" s="66">
        <f t="shared" si="4"/>
        <v>21.176470588235293</v>
      </c>
    </row>
    <row r="11" spans="1:18">
      <c r="A11" s="15" t="s">
        <v>1762</v>
      </c>
      <c r="B11" s="15">
        <v>740</v>
      </c>
      <c r="C11" s="15">
        <v>3</v>
      </c>
      <c r="D11" s="15">
        <v>48</v>
      </c>
      <c r="E11" s="15">
        <v>19</v>
      </c>
      <c r="F11" s="15">
        <v>1380</v>
      </c>
      <c r="H11" s="66">
        <f t="shared" si="1"/>
        <v>2.0270270270270272</v>
      </c>
      <c r="I11" s="66">
        <f t="shared" si="2"/>
        <v>32.432432432432435</v>
      </c>
      <c r="J11" s="66">
        <f t="shared" si="3"/>
        <v>932.43243243243251</v>
      </c>
      <c r="K11" s="66">
        <f t="shared" si="4"/>
        <v>23.108108108108109</v>
      </c>
    </row>
    <row r="12" spans="1:18">
      <c r="A12" s="15" t="s">
        <v>1763</v>
      </c>
      <c r="B12" s="15">
        <v>250</v>
      </c>
      <c r="C12" s="15">
        <v>2</v>
      </c>
      <c r="D12" s="15">
        <v>12</v>
      </c>
      <c r="E12" s="15">
        <v>3.5</v>
      </c>
      <c r="F12" s="15">
        <v>520</v>
      </c>
      <c r="H12" s="66">
        <f t="shared" si="1"/>
        <v>4</v>
      </c>
      <c r="I12" s="66">
        <f t="shared" si="2"/>
        <v>24</v>
      </c>
      <c r="J12" s="66">
        <f t="shared" si="3"/>
        <v>1040</v>
      </c>
      <c r="K12" s="66">
        <f t="shared" si="4"/>
        <v>12.6</v>
      </c>
    </row>
    <row r="13" spans="1:18">
      <c r="A13" s="15" t="s">
        <v>1764</v>
      </c>
      <c r="B13" s="15">
        <v>300</v>
      </c>
      <c r="C13" s="15">
        <v>2</v>
      </c>
      <c r="D13" s="15">
        <v>15</v>
      </c>
      <c r="E13" s="15">
        <v>6</v>
      </c>
      <c r="F13" s="15">
        <v>750</v>
      </c>
      <c r="H13" s="66">
        <f t="shared" si="1"/>
        <v>3.3333333333333335</v>
      </c>
      <c r="I13" s="66">
        <f t="shared" si="2"/>
        <v>25</v>
      </c>
      <c r="J13" s="66">
        <f t="shared" si="3"/>
        <v>1250</v>
      </c>
      <c r="K13" s="66">
        <f t="shared" si="4"/>
        <v>18</v>
      </c>
    </row>
    <row r="14" spans="1:18">
      <c r="A14" s="15" t="s">
        <v>1765</v>
      </c>
      <c r="B14" s="15">
        <v>440</v>
      </c>
      <c r="C14" s="15">
        <v>2</v>
      </c>
      <c r="D14" s="15">
        <v>25</v>
      </c>
      <c r="E14" s="15">
        <v>11</v>
      </c>
      <c r="F14" s="15">
        <v>1150</v>
      </c>
      <c r="H14" s="66">
        <f t="shared" si="1"/>
        <v>2.2727272727272725</v>
      </c>
      <c r="I14" s="66">
        <f t="shared" si="2"/>
        <v>28.409090909090907</v>
      </c>
      <c r="J14" s="66">
        <f t="shared" si="3"/>
        <v>1306.818181818182</v>
      </c>
      <c r="K14" s="66">
        <f t="shared" si="4"/>
        <v>22.5</v>
      </c>
    </row>
    <row r="15" spans="1:18">
      <c r="A15" s="15" t="s">
        <v>1766</v>
      </c>
      <c r="B15" s="15">
        <v>390</v>
      </c>
      <c r="C15" s="15">
        <v>2</v>
      </c>
      <c r="D15" s="15">
        <v>22</v>
      </c>
      <c r="E15" s="15">
        <v>8</v>
      </c>
      <c r="F15" s="15">
        <v>920</v>
      </c>
      <c r="H15" s="66">
        <f t="shared" si="1"/>
        <v>2.5641025641025643</v>
      </c>
      <c r="I15" s="66">
        <f t="shared" si="2"/>
        <v>28.205128205128204</v>
      </c>
      <c r="J15" s="66">
        <f t="shared" si="3"/>
        <v>1179.4871794871794</v>
      </c>
      <c r="K15" s="66">
        <f t="shared" si="4"/>
        <v>18.461538461538463</v>
      </c>
    </row>
    <row r="16" spans="1:18">
      <c r="A16" s="65" t="s">
        <v>1767</v>
      </c>
      <c r="B16" s="15">
        <v>380</v>
      </c>
      <c r="C16" s="15">
        <v>2</v>
      </c>
      <c r="D16" s="15">
        <v>15</v>
      </c>
      <c r="E16" s="15">
        <v>3.5</v>
      </c>
      <c r="F16" s="15">
        <v>640</v>
      </c>
      <c r="H16" s="66">
        <f t="shared" si="1"/>
        <v>2.6315789473684208</v>
      </c>
      <c r="I16" s="66">
        <f t="shared" si="2"/>
        <v>19.736842105263158</v>
      </c>
      <c r="J16" s="66">
        <f t="shared" si="3"/>
        <v>842.10526315789468</v>
      </c>
      <c r="K16" s="66">
        <f t="shared" si="4"/>
        <v>8.2894736842105257</v>
      </c>
    </row>
    <row r="17" spans="1:11">
      <c r="A17" s="65" t="s">
        <v>1768</v>
      </c>
      <c r="B17" s="15">
        <v>420</v>
      </c>
      <c r="C17" s="15">
        <v>2</v>
      </c>
      <c r="D17" s="15">
        <v>21</v>
      </c>
      <c r="E17" s="15">
        <v>3</v>
      </c>
      <c r="F17" s="15">
        <v>930</v>
      </c>
      <c r="H17" s="66">
        <f t="shared" si="1"/>
        <v>2.3809523809523814</v>
      </c>
      <c r="I17" s="66">
        <f t="shared" si="2"/>
        <v>25</v>
      </c>
      <c r="J17" s="66">
        <f t="shared" si="3"/>
        <v>1107.1428571428571</v>
      </c>
      <c r="K17" s="66">
        <f t="shared" si="4"/>
        <v>6.4285714285714279</v>
      </c>
    </row>
    <row r="18" spans="1:11">
      <c r="A18" s="15" t="s">
        <v>1769</v>
      </c>
      <c r="B18" s="15">
        <v>460</v>
      </c>
      <c r="C18" s="15">
        <v>3</v>
      </c>
      <c r="D18" s="15">
        <v>24</v>
      </c>
      <c r="E18" s="15">
        <v>8</v>
      </c>
      <c r="F18" s="15">
        <v>720</v>
      </c>
      <c r="H18" s="66">
        <f t="shared" si="1"/>
        <v>3.2608695652173911</v>
      </c>
      <c r="I18" s="66">
        <f t="shared" si="2"/>
        <v>26.086956521739129</v>
      </c>
      <c r="J18" s="66">
        <f t="shared" si="3"/>
        <v>782.60869565217399</v>
      </c>
      <c r="K18" s="66">
        <f t="shared" si="4"/>
        <v>15.65217391304348</v>
      </c>
    </row>
    <row r="19" spans="1:11">
      <c r="A19" s="15" t="s">
        <v>1770</v>
      </c>
      <c r="B19" s="15">
        <v>510</v>
      </c>
      <c r="C19" s="15">
        <v>3</v>
      </c>
      <c r="D19" s="15">
        <v>27</v>
      </c>
      <c r="E19" s="15">
        <v>11</v>
      </c>
      <c r="F19" s="15">
        <v>960</v>
      </c>
      <c r="H19" s="66">
        <f t="shared" si="1"/>
        <v>2.9411764705882351</v>
      </c>
      <c r="I19" s="66">
        <f t="shared" si="2"/>
        <v>26.470588235294116</v>
      </c>
      <c r="J19" s="66">
        <f t="shared" si="3"/>
        <v>941.17647058823525</v>
      </c>
      <c r="K19" s="66">
        <f t="shared" si="4"/>
        <v>19.411764705882355</v>
      </c>
    </row>
    <row r="20" spans="1:11">
      <c r="A20" s="65" t="s">
        <v>1678</v>
      </c>
      <c r="B20" s="15">
        <v>510</v>
      </c>
      <c r="C20" s="15">
        <v>3</v>
      </c>
      <c r="D20" s="15">
        <v>24</v>
      </c>
      <c r="E20" s="15">
        <v>3.5</v>
      </c>
      <c r="F20" s="15">
        <v>990</v>
      </c>
      <c r="H20" s="66">
        <f t="shared" si="1"/>
        <v>2.9411764705882351</v>
      </c>
      <c r="I20" s="66">
        <f t="shared" si="2"/>
        <v>23.52941176470588</v>
      </c>
      <c r="J20" s="66">
        <f t="shared" si="3"/>
        <v>970.58823529411768</v>
      </c>
      <c r="K20" s="66">
        <f t="shared" si="4"/>
        <v>6.1764705882352944</v>
      </c>
    </row>
    <row r="21" spans="1:11">
      <c r="A21" s="65" t="s">
        <v>1679</v>
      </c>
      <c r="B21" s="15">
        <v>350</v>
      </c>
      <c r="C21" s="15">
        <v>3</v>
      </c>
      <c r="D21" s="15">
        <v>28</v>
      </c>
      <c r="E21" s="15">
        <v>2</v>
      </c>
      <c r="F21" s="15">
        <v>820</v>
      </c>
      <c r="H21" s="66">
        <f t="shared" si="1"/>
        <v>4.2857142857142856</v>
      </c>
      <c r="I21" s="66">
        <f t="shared" si="2"/>
        <v>40</v>
      </c>
      <c r="J21" s="66">
        <f t="shared" si="3"/>
        <v>1171.4285714285716</v>
      </c>
      <c r="K21" s="66">
        <f t="shared" si="4"/>
        <v>5.1428571428571423</v>
      </c>
    </row>
    <row r="22" spans="1:11">
      <c r="A22" s="65" t="s">
        <v>1680</v>
      </c>
      <c r="B22" s="15">
        <v>620</v>
      </c>
      <c r="C22" s="15">
        <v>3</v>
      </c>
      <c r="D22" s="15">
        <v>31</v>
      </c>
      <c r="E22" s="15">
        <v>7</v>
      </c>
      <c r="F22" s="15">
        <v>1200</v>
      </c>
      <c r="H22" s="66">
        <f t="shared" si="1"/>
        <v>2.4193548387096775</v>
      </c>
      <c r="I22" s="66">
        <f t="shared" si="2"/>
        <v>25</v>
      </c>
      <c r="J22" s="66">
        <f t="shared" si="3"/>
        <v>967.74193548387098</v>
      </c>
      <c r="K22" s="66">
        <f t="shared" si="4"/>
        <v>10.161290322580644</v>
      </c>
    </row>
    <row r="23" spans="1:11">
      <c r="A23" s="65" t="s">
        <v>1681</v>
      </c>
      <c r="B23" s="15">
        <v>460</v>
      </c>
      <c r="C23" s="15">
        <v>3</v>
      </c>
      <c r="D23" s="15">
        <v>35</v>
      </c>
      <c r="E23" s="15">
        <v>6</v>
      </c>
      <c r="F23" s="15">
        <v>1030</v>
      </c>
      <c r="H23" s="66">
        <f t="shared" si="1"/>
        <v>3.2608695652173911</v>
      </c>
      <c r="I23" s="66">
        <f t="shared" si="2"/>
        <v>38.04347826086957</v>
      </c>
      <c r="J23" s="66">
        <f t="shared" si="3"/>
        <v>1119.5652173913045</v>
      </c>
      <c r="K23" s="66">
        <f t="shared" si="4"/>
        <v>11.739130434782609</v>
      </c>
    </row>
    <row r="24" spans="1:11">
      <c r="A24" s="65" t="s">
        <v>1682</v>
      </c>
      <c r="B24" s="15">
        <v>540</v>
      </c>
      <c r="C24" s="15">
        <v>3</v>
      </c>
      <c r="D24" s="15">
        <v>27</v>
      </c>
      <c r="E24" s="15">
        <v>4.5</v>
      </c>
      <c r="F24" s="15">
        <v>1170</v>
      </c>
      <c r="H24" s="66">
        <f t="shared" si="1"/>
        <v>2.7777777777777777</v>
      </c>
      <c r="I24" s="66">
        <f t="shared" si="2"/>
        <v>25</v>
      </c>
      <c r="J24" s="66">
        <f t="shared" si="3"/>
        <v>1083.3333333333333</v>
      </c>
      <c r="K24" s="66">
        <f t="shared" si="4"/>
        <v>7.5</v>
      </c>
    </row>
    <row r="25" spans="1:11">
      <c r="A25" s="65" t="s">
        <v>1683</v>
      </c>
      <c r="B25" s="15">
        <v>380</v>
      </c>
      <c r="C25" s="15">
        <v>3</v>
      </c>
      <c r="D25" s="15">
        <v>31</v>
      </c>
      <c r="E25" s="15">
        <v>3</v>
      </c>
      <c r="F25" s="15">
        <v>1000</v>
      </c>
      <c r="H25" s="66">
        <f t="shared" si="1"/>
        <v>3.9473684210526319</v>
      </c>
      <c r="I25" s="66">
        <f t="shared" si="2"/>
        <v>40.789473684210527</v>
      </c>
      <c r="J25" s="66">
        <f t="shared" si="3"/>
        <v>1315.7894736842106</v>
      </c>
      <c r="K25" s="66">
        <f t="shared" si="4"/>
        <v>7.1052631578947363</v>
      </c>
    </row>
    <row r="26" spans="1:11">
      <c r="A26" s="65" t="s">
        <v>1684</v>
      </c>
      <c r="B26" s="15">
        <v>360</v>
      </c>
      <c r="C26" s="15">
        <v>2</v>
      </c>
      <c r="D26" s="15">
        <v>14</v>
      </c>
      <c r="E26" s="15">
        <v>3</v>
      </c>
      <c r="F26" s="15">
        <v>830</v>
      </c>
      <c r="H26" s="66">
        <f t="shared" si="1"/>
        <v>2.7777777777777777</v>
      </c>
      <c r="I26" s="66">
        <f t="shared" si="2"/>
        <v>19.444444444444446</v>
      </c>
      <c r="J26" s="66">
        <f t="shared" si="3"/>
        <v>1152.7777777777776</v>
      </c>
      <c r="K26" s="66">
        <f t="shared" si="4"/>
        <v>7.5</v>
      </c>
    </row>
    <row r="27" spans="1:11">
      <c r="A27" s="15" t="s">
        <v>1685</v>
      </c>
      <c r="B27" s="15">
        <v>400</v>
      </c>
      <c r="C27" s="15">
        <v>1</v>
      </c>
      <c r="D27" s="15">
        <v>21</v>
      </c>
      <c r="E27" s="15">
        <v>10</v>
      </c>
      <c r="F27" s="15">
        <v>1060</v>
      </c>
      <c r="H27" s="66">
        <f t="shared" si="1"/>
        <v>1.25</v>
      </c>
      <c r="I27" s="66">
        <f t="shared" si="2"/>
        <v>26.25</v>
      </c>
      <c r="J27" s="66">
        <f t="shared" si="3"/>
        <v>1325</v>
      </c>
      <c r="K27" s="66">
        <f t="shared" si="4"/>
        <v>22.5</v>
      </c>
    </row>
    <row r="28" spans="1:11">
      <c r="A28" s="15" t="s">
        <v>1686</v>
      </c>
      <c r="B28" s="15">
        <v>390</v>
      </c>
      <c r="C28" s="15">
        <v>1</v>
      </c>
      <c r="D28" s="15">
        <v>21</v>
      </c>
      <c r="E28" s="15">
        <v>9</v>
      </c>
      <c r="F28" s="15">
        <v>1080</v>
      </c>
      <c r="H28" s="66">
        <f t="shared" si="1"/>
        <v>1.2820512820512822</v>
      </c>
      <c r="I28" s="66">
        <f t="shared" si="2"/>
        <v>26.923076923076923</v>
      </c>
      <c r="J28" s="66">
        <f t="shared" si="3"/>
        <v>1384.6153846153845</v>
      </c>
      <c r="K28" s="66">
        <f t="shared" si="4"/>
        <v>20.76923076923077</v>
      </c>
    </row>
    <row r="29" spans="1:11">
      <c r="A29" s="15" t="s">
        <v>1687</v>
      </c>
      <c r="B29" s="15">
        <v>410</v>
      </c>
      <c r="C29" s="15">
        <v>2</v>
      </c>
      <c r="D29" s="15">
        <v>20</v>
      </c>
      <c r="E29" s="15">
        <v>10</v>
      </c>
      <c r="F29" s="15">
        <v>990</v>
      </c>
      <c r="H29" s="66">
        <f t="shared" si="1"/>
        <v>2.4390243902439024</v>
      </c>
      <c r="I29" s="66">
        <f t="shared" si="2"/>
        <v>24.390243902439025</v>
      </c>
      <c r="J29" s="66">
        <f t="shared" si="3"/>
        <v>1207.3170731707316</v>
      </c>
      <c r="K29" s="66">
        <f t="shared" si="4"/>
        <v>21.951219512195124</v>
      </c>
    </row>
    <row r="30" spans="1:11">
      <c r="A30" s="15" t="s">
        <v>1688</v>
      </c>
      <c r="B30" s="15">
        <v>430</v>
      </c>
      <c r="C30" s="15">
        <v>2</v>
      </c>
      <c r="D30" s="15">
        <v>22</v>
      </c>
      <c r="E30" s="15">
        <v>10</v>
      </c>
      <c r="F30" s="15">
        <v>730</v>
      </c>
      <c r="H30" s="66">
        <f t="shared" si="1"/>
        <v>2.3255813953488373</v>
      </c>
      <c r="I30" s="66">
        <f t="shared" si="2"/>
        <v>25.581395348837209</v>
      </c>
      <c r="J30" s="66">
        <f t="shared" si="3"/>
        <v>848.8372093023255</v>
      </c>
      <c r="K30" s="66">
        <f t="shared" si="4"/>
        <v>20.930232558139537</v>
      </c>
    </row>
    <row r="31" spans="1:11">
      <c r="A31" s="65" t="s">
        <v>1689</v>
      </c>
      <c r="B31" s="15">
        <v>330</v>
      </c>
      <c r="C31" s="15">
        <v>1</v>
      </c>
      <c r="D31" s="15">
        <v>14</v>
      </c>
      <c r="E31" s="15">
        <v>4.5</v>
      </c>
      <c r="F31" s="15">
        <v>720</v>
      </c>
      <c r="H31" s="66">
        <f t="shared" si="1"/>
        <v>1.5151515151515151</v>
      </c>
      <c r="I31" s="66">
        <f t="shared" si="2"/>
        <v>21.212121212121215</v>
      </c>
      <c r="J31" s="66">
        <f t="shared" si="3"/>
        <v>1090.9090909090908</v>
      </c>
      <c r="K31" s="66">
        <f t="shared" si="4"/>
        <v>12.272727272727273</v>
      </c>
    </row>
    <row r="32" spans="1:11">
      <c r="A32" s="65" t="s">
        <v>1690</v>
      </c>
      <c r="B32" s="15">
        <v>250</v>
      </c>
      <c r="C32" s="15">
        <v>1</v>
      </c>
      <c r="D32" s="15">
        <v>16</v>
      </c>
      <c r="E32" s="15">
        <v>3.5</v>
      </c>
      <c r="F32" s="15">
        <v>670</v>
      </c>
      <c r="H32" s="66">
        <f t="shared" si="1"/>
        <v>2</v>
      </c>
      <c r="I32" s="66">
        <f t="shared" si="2"/>
        <v>32</v>
      </c>
      <c r="J32" s="66">
        <f t="shared" si="3"/>
        <v>1340</v>
      </c>
      <c r="K32" s="66">
        <f t="shared" si="4"/>
        <v>12.6</v>
      </c>
    </row>
    <row r="33" spans="1:11">
      <c r="A33" s="65" t="s">
        <v>1691</v>
      </c>
      <c r="B33" s="15">
        <v>330</v>
      </c>
      <c r="C33" s="15">
        <v>1</v>
      </c>
      <c r="D33" s="15">
        <v>14</v>
      </c>
      <c r="E33" s="15">
        <v>4.5</v>
      </c>
      <c r="F33" s="15">
        <v>700</v>
      </c>
      <c r="H33" s="66">
        <f t="shared" si="1"/>
        <v>1.5151515151515151</v>
      </c>
      <c r="I33" s="66">
        <f t="shared" si="2"/>
        <v>21.212121212121215</v>
      </c>
      <c r="J33" s="66">
        <f t="shared" si="3"/>
        <v>1060.6060606060605</v>
      </c>
      <c r="K33" s="66">
        <f t="shared" si="4"/>
        <v>12.272727272727273</v>
      </c>
    </row>
    <row r="34" spans="1:11">
      <c r="A34" s="65" t="s">
        <v>1692</v>
      </c>
      <c r="B34" s="15">
        <v>250</v>
      </c>
      <c r="C34" s="15">
        <v>1</v>
      </c>
      <c r="D34" s="15">
        <v>16</v>
      </c>
      <c r="E34" s="15">
        <v>3.5</v>
      </c>
      <c r="F34" s="15">
        <v>650</v>
      </c>
      <c r="H34" s="66">
        <f t="shared" si="1"/>
        <v>2</v>
      </c>
      <c r="I34" s="66">
        <f t="shared" si="2"/>
        <v>32</v>
      </c>
      <c r="J34" s="66">
        <f t="shared" si="3"/>
        <v>1300</v>
      </c>
      <c r="K34" s="66">
        <f t="shared" si="4"/>
        <v>12.6</v>
      </c>
    </row>
    <row r="35" spans="1:11">
      <c r="A35" s="65" t="s">
        <v>1693</v>
      </c>
      <c r="B35" s="15">
        <v>350</v>
      </c>
      <c r="C35" s="15">
        <v>1</v>
      </c>
      <c r="D35" s="15">
        <v>14</v>
      </c>
      <c r="E35" s="15">
        <v>5</v>
      </c>
      <c r="F35" s="15">
        <v>750</v>
      </c>
      <c r="H35" s="66">
        <f t="shared" si="1"/>
        <v>1.4285714285714286</v>
      </c>
      <c r="I35" s="66">
        <f t="shared" si="2"/>
        <v>20</v>
      </c>
      <c r="J35" s="66">
        <f t="shared" si="3"/>
        <v>1071.4285714285713</v>
      </c>
      <c r="K35" s="66">
        <f t="shared" si="4"/>
        <v>12.857142857142856</v>
      </c>
    </row>
    <row r="36" spans="1:11">
      <c r="A36" s="65" t="s">
        <v>1694</v>
      </c>
      <c r="B36" s="15">
        <v>270</v>
      </c>
      <c r="C36" s="15">
        <v>1</v>
      </c>
      <c r="D36" s="15">
        <v>16</v>
      </c>
      <c r="E36" s="15">
        <v>4</v>
      </c>
      <c r="F36" s="15">
        <v>700</v>
      </c>
      <c r="H36" s="66">
        <f t="shared" si="1"/>
        <v>1.8518518518518519</v>
      </c>
      <c r="I36" s="66">
        <f t="shared" si="2"/>
        <v>29.62962962962963</v>
      </c>
      <c r="J36" s="66">
        <f t="shared" si="3"/>
        <v>1296.2962962962963</v>
      </c>
      <c r="K36" s="66">
        <f t="shared" si="4"/>
        <v>13.333333333333334</v>
      </c>
    </row>
    <row r="37" spans="1:11">
      <c r="A37" s="15" t="s">
        <v>1695</v>
      </c>
      <c r="B37" s="15">
        <v>330</v>
      </c>
      <c r="C37" s="15">
        <v>1</v>
      </c>
      <c r="D37" s="15">
        <v>15</v>
      </c>
      <c r="E37" s="15">
        <v>7</v>
      </c>
      <c r="F37" s="15">
        <v>690</v>
      </c>
      <c r="H37" s="66">
        <f t="shared" si="1"/>
        <v>1.5151515151515151</v>
      </c>
      <c r="I37" s="66">
        <f t="shared" si="2"/>
        <v>22.727272727272727</v>
      </c>
      <c r="J37" s="66">
        <f t="shared" si="3"/>
        <v>1045.4545454545455</v>
      </c>
      <c r="K37" s="66">
        <f t="shared" si="4"/>
        <v>19.090909090909093</v>
      </c>
    </row>
    <row r="38" spans="1:11" ht="15" thickBot="1">
      <c r="A38" s="15" t="s">
        <v>1696</v>
      </c>
      <c r="B38" s="15">
        <v>500</v>
      </c>
      <c r="C38" s="15">
        <v>3</v>
      </c>
      <c r="D38" s="15">
        <v>22</v>
      </c>
      <c r="E38" s="15">
        <v>10</v>
      </c>
      <c r="F38" s="15">
        <v>980</v>
      </c>
      <c r="H38" s="66">
        <f t="shared" si="1"/>
        <v>3</v>
      </c>
      <c r="I38" s="66">
        <f t="shared" si="2"/>
        <v>22</v>
      </c>
      <c r="J38" s="66">
        <f t="shared" si="3"/>
        <v>980</v>
      </c>
      <c r="K38" s="66">
        <f t="shared" si="4"/>
        <v>18</v>
      </c>
    </row>
    <row r="39" spans="1:11" ht="15" thickBot="1">
      <c r="A39" s="20" t="s">
        <v>1913</v>
      </c>
    </row>
    <row r="40" spans="1:11">
      <c r="A40" s="22" t="s">
        <v>1697</v>
      </c>
      <c r="B40" s="15">
        <v>190</v>
      </c>
      <c r="C40" s="15">
        <v>1</v>
      </c>
      <c r="D40" s="15">
        <v>9</v>
      </c>
      <c r="E40" s="15">
        <v>2</v>
      </c>
      <c r="F40" s="15">
        <v>360</v>
      </c>
      <c r="H40" s="66">
        <f t="shared" ref="H40" si="6">C40/B40*500</f>
        <v>2.6315789473684208</v>
      </c>
      <c r="I40" s="66">
        <f t="shared" si="2"/>
        <v>23.684210526315791</v>
      </c>
      <c r="J40" s="66">
        <f t="shared" si="3"/>
        <v>947.36842105263156</v>
      </c>
      <c r="K40" s="66">
        <f t="shared" si="4"/>
        <v>9.4736842105263168</v>
      </c>
    </row>
    <row r="41" spans="1:11">
      <c r="A41" s="15" t="s">
        <v>1698</v>
      </c>
      <c r="B41" s="15">
        <v>280</v>
      </c>
      <c r="C41" s="15">
        <v>1</v>
      </c>
      <c r="D41" s="15">
        <v>13</v>
      </c>
      <c r="E41" s="15">
        <v>3</v>
      </c>
      <c r="F41" s="15">
        <v>540</v>
      </c>
      <c r="H41" s="66">
        <f t="shared" ref="H41:H67" si="7">C41/B41*500</f>
        <v>1.7857142857142856</v>
      </c>
      <c r="I41" s="66">
        <f t="shared" si="2"/>
        <v>23.214285714285715</v>
      </c>
      <c r="J41" s="66">
        <f t="shared" si="3"/>
        <v>964.28571428571433</v>
      </c>
      <c r="K41" s="66">
        <f t="shared" si="4"/>
        <v>9.6428571428571441</v>
      </c>
    </row>
    <row r="42" spans="1:11">
      <c r="A42" s="15" t="s">
        <v>1699</v>
      </c>
      <c r="B42" s="15">
        <v>470</v>
      </c>
      <c r="C42" s="15">
        <v>2</v>
      </c>
      <c r="D42" s="15">
        <v>22</v>
      </c>
      <c r="E42" s="15">
        <v>5</v>
      </c>
      <c r="F42" s="15">
        <v>900</v>
      </c>
      <c r="H42" s="66">
        <f t="shared" si="7"/>
        <v>2.1276595744680851</v>
      </c>
      <c r="I42" s="66">
        <f t="shared" si="2"/>
        <v>23.404255319148934</v>
      </c>
      <c r="J42" s="66">
        <f t="shared" si="3"/>
        <v>957.44680851063833</v>
      </c>
      <c r="K42" s="66">
        <f t="shared" si="4"/>
        <v>9.5744680851063837</v>
      </c>
    </row>
    <row r="43" spans="1:11">
      <c r="A43" s="15" t="s">
        <v>1700</v>
      </c>
      <c r="B43" s="15">
        <v>310</v>
      </c>
      <c r="C43" s="15">
        <v>1</v>
      </c>
      <c r="D43" s="15">
        <v>14</v>
      </c>
      <c r="E43" s="15">
        <v>3</v>
      </c>
      <c r="F43" s="15">
        <v>490</v>
      </c>
      <c r="H43" s="66">
        <f t="shared" si="7"/>
        <v>1.6129032258064515</v>
      </c>
      <c r="I43" s="66">
        <f t="shared" si="2"/>
        <v>22.58064516129032</v>
      </c>
      <c r="J43" s="66">
        <f t="shared" si="3"/>
        <v>790.32258064516122</v>
      </c>
      <c r="K43" s="66">
        <f t="shared" si="4"/>
        <v>8.7096774193548381</v>
      </c>
    </row>
    <row r="44" spans="1:11">
      <c r="A44" s="15" t="s">
        <v>1701</v>
      </c>
      <c r="B44" s="15">
        <v>380</v>
      </c>
      <c r="C44" s="15">
        <v>1</v>
      </c>
      <c r="D44" s="15">
        <v>23</v>
      </c>
      <c r="E44" s="15">
        <v>3.5</v>
      </c>
      <c r="F44" s="15">
        <v>750</v>
      </c>
      <c r="H44" s="66">
        <f t="shared" si="7"/>
        <v>1.3157894736842104</v>
      </c>
      <c r="I44" s="66">
        <f t="shared" si="2"/>
        <v>30.263157894736842</v>
      </c>
      <c r="J44" s="66">
        <f t="shared" si="3"/>
        <v>986.8421052631578</v>
      </c>
      <c r="K44" s="66">
        <f t="shared" si="4"/>
        <v>8.2894736842105257</v>
      </c>
    </row>
    <row r="45" spans="1:11">
      <c r="A45" s="15" t="s">
        <v>1702</v>
      </c>
      <c r="B45" s="15">
        <v>640</v>
      </c>
      <c r="C45" s="15">
        <v>1</v>
      </c>
      <c r="D45" s="15">
        <v>38</v>
      </c>
      <c r="E45" s="15">
        <v>6</v>
      </c>
      <c r="F45" s="15">
        <v>1240</v>
      </c>
      <c r="H45" s="66">
        <f t="shared" si="7"/>
        <v>0.78125</v>
      </c>
      <c r="I45" s="66">
        <f t="shared" si="2"/>
        <v>29.6875</v>
      </c>
      <c r="J45" s="66">
        <f t="shared" si="3"/>
        <v>968.75</v>
      </c>
      <c r="K45" s="66">
        <f t="shared" si="4"/>
        <v>8.4375</v>
      </c>
    </row>
    <row r="46" spans="1:11">
      <c r="A46" s="15" t="s">
        <v>1678</v>
      </c>
      <c r="B46" s="15">
        <v>510</v>
      </c>
      <c r="C46" s="15">
        <v>3</v>
      </c>
      <c r="D46" s="15">
        <v>24</v>
      </c>
      <c r="E46" s="15">
        <v>3.5</v>
      </c>
      <c r="F46" s="15">
        <v>990</v>
      </c>
      <c r="H46" s="66">
        <f t="shared" si="7"/>
        <v>2.9411764705882351</v>
      </c>
      <c r="I46" s="66">
        <f t="shared" si="2"/>
        <v>23.52941176470588</v>
      </c>
      <c r="J46" s="66">
        <f t="shared" si="3"/>
        <v>970.58823529411768</v>
      </c>
      <c r="K46" s="66">
        <f t="shared" si="4"/>
        <v>6.1764705882352944</v>
      </c>
    </row>
    <row r="47" spans="1:11">
      <c r="A47" s="15" t="s">
        <v>1679</v>
      </c>
      <c r="B47" s="15">
        <v>350</v>
      </c>
      <c r="C47" s="15">
        <v>3</v>
      </c>
      <c r="D47" s="15">
        <v>28</v>
      </c>
      <c r="E47" s="15">
        <v>2</v>
      </c>
      <c r="F47" s="15">
        <v>820</v>
      </c>
      <c r="H47" s="66">
        <f t="shared" si="7"/>
        <v>4.2857142857142856</v>
      </c>
      <c r="I47" s="66">
        <f t="shared" si="2"/>
        <v>40</v>
      </c>
      <c r="J47" s="66">
        <f t="shared" si="3"/>
        <v>1171.4285714285716</v>
      </c>
      <c r="K47" s="66">
        <f t="shared" si="4"/>
        <v>5.1428571428571423</v>
      </c>
    </row>
    <row r="48" spans="1:11">
      <c r="A48" s="15" t="s">
        <v>1680</v>
      </c>
      <c r="B48" s="15">
        <v>620</v>
      </c>
      <c r="C48" s="15">
        <v>3</v>
      </c>
      <c r="D48" s="15">
        <v>31</v>
      </c>
      <c r="E48" s="15">
        <v>7</v>
      </c>
      <c r="F48" s="15">
        <v>1200</v>
      </c>
      <c r="H48" s="66">
        <f t="shared" si="7"/>
        <v>2.4193548387096775</v>
      </c>
      <c r="I48" s="66">
        <f t="shared" si="2"/>
        <v>25</v>
      </c>
      <c r="J48" s="66">
        <f t="shared" si="3"/>
        <v>967.74193548387098</v>
      </c>
      <c r="K48" s="66">
        <f t="shared" si="4"/>
        <v>10.161290322580644</v>
      </c>
    </row>
    <row r="49" spans="1:11">
      <c r="A49" s="15" t="s">
        <v>1703</v>
      </c>
      <c r="B49" s="15">
        <v>460</v>
      </c>
      <c r="C49" s="15">
        <v>3</v>
      </c>
      <c r="D49" s="15">
        <v>35</v>
      </c>
      <c r="E49" s="15">
        <v>6</v>
      </c>
      <c r="F49" s="15">
        <v>1030</v>
      </c>
      <c r="H49" s="66">
        <f t="shared" si="7"/>
        <v>3.2608695652173911</v>
      </c>
      <c r="I49" s="66">
        <f t="shared" si="2"/>
        <v>38.04347826086957</v>
      </c>
      <c r="J49" s="66">
        <f t="shared" si="3"/>
        <v>1119.5652173913045</v>
      </c>
      <c r="K49" s="66">
        <f t="shared" si="4"/>
        <v>11.739130434782609</v>
      </c>
    </row>
    <row r="50" spans="1:11">
      <c r="A50" s="15" t="s">
        <v>1704</v>
      </c>
      <c r="B50" s="15">
        <v>540</v>
      </c>
      <c r="C50" s="15">
        <v>3</v>
      </c>
      <c r="D50" s="15">
        <v>27</v>
      </c>
      <c r="E50" s="15">
        <v>4.5</v>
      </c>
      <c r="F50" s="15">
        <v>1170</v>
      </c>
      <c r="H50" s="66">
        <f t="shared" si="7"/>
        <v>2.7777777777777777</v>
      </c>
      <c r="I50" s="66">
        <f t="shared" si="2"/>
        <v>25</v>
      </c>
      <c r="J50" s="66">
        <f t="shared" si="3"/>
        <v>1083.3333333333333</v>
      </c>
      <c r="K50" s="66">
        <f t="shared" si="4"/>
        <v>7.5</v>
      </c>
    </row>
    <row r="51" spans="1:11">
      <c r="A51" s="15" t="s">
        <v>1683</v>
      </c>
      <c r="B51" s="15">
        <v>380</v>
      </c>
      <c r="C51" s="15">
        <v>3</v>
      </c>
      <c r="D51" s="15">
        <v>31</v>
      </c>
      <c r="E51" s="15">
        <v>3</v>
      </c>
      <c r="F51" s="15">
        <v>1000</v>
      </c>
      <c r="H51" s="66">
        <f t="shared" si="7"/>
        <v>3.9473684210526319</v>
      </c>
      <c r="I51" s="66">
        <f t="shared" si="2"/>
        <v>40.789473684210527</v>
      </c>
      <c r="J51" s="66">
        <f t="shared" si="3"/>
        <v>1315.7894736842106</v>
      </c>
      <c r="K51" s="66">
        <f t="shared" si="4"/>
        <v>7.1052631578947363</v>
      </c>
    </row>
    <row r="52" spans="1:11">
      <c r="A52" s="15" t="s">
        <v>1689</v>
      </c>
      <c r="B52" s="15">
        <v>330</v>
      </c>
      <c r="C52" s="15">
        <v>1</v>
      </c>
      <c r="D52" s="15">
        <v>14</v>
      </c>
      <c r="E52" s="15">
        <v>4.5</v>
      </c>
      <c r="F52" s="15">
        <v>720</v>
      </c>
      <c r="H52" s="66">
        <f t="shared" si="7"/>
        <v>1.5151515151515151</v>
      </c>
      <c r="I52" s="66">
        <f t="shared" si="2"/>
        <v>21.212121212121215</v>
      </c>
      <c r="J52" s="66">
        <f t="shared" si="3"/>
        <v>1090.9090909090908</v>
      </c>
      <c r="K52" s="66">
        <f t="shared" si="4"/>
        <v>12.272727272727273</v>
      </c>
    </row>
    <row r="53" spans="1:11">
      <c r="A53" s="15" t="s">
        <v>1690</v>
      </c>
      <c r="B53" s="15">
        <v>250</v>
      </c>
      <c r="C53" s="15">
        <v>1</v>
      </c>
      <c r="D53" s="15">
        <v>16</v>
      </c>
      <c r="E53" s="15">
        <v>3.5</v>
      </c>
      <c r="F53" s="15">
        <v>670</v>
      </c>
      <c r="H53" s="66">
        <f t="shared" si="7"/>
        <v>2</v>
      </c>
      <c r="I53" s="66">
        <f t="shared" si="2"/>
        <v>32</v>
      </c>
      <c r="J53" s="66">
        <f t="shared" si="3"/>
        <v>1340</v>
      </c>
      <c r="K53" s="66">
        <f t="shared" si="4"/>
        <v>12.6</v>
      </c>
    </row>
    <row r="54" spans="1:11">
      <c r="A54" s="15" t="s">
        <v>1691</v>
      </c>
      <c r="B54" s="15">
        <v>330</v>
      </c>
      <c r="C54" s="15">
        <v>1</v>
      </c>
      <c r="D54" s="15">
        <v>14</v>
      </c>
      <c r="E54" s="15">
        <v>4.5</v>
      </c>
      <c r="F54" s="15">
        <v>700</v>
      </c>
      <c r="H54" s="66">
        <f t="shared" si="7"/>
        <v>1.5151515151515151</v>
      </c>
      <c r="I54" s="66">
        <f t="shared" si="2"/>
        <v>21.212121212121215</v>
      </c>
      <c r="J54" s="66">
        <f t="shared" si="3"/>
        <v>1060.6060606060605</v>
      </c>
      <c r="K54" s="66">
        <f t="shared" si="4"/>
        <v>12.272727272727273</v>
      </c>
    </row>
    <row r="55" spans="1:11">
      <c r="A55" s="15" t="s">
        <v>1705</v>
      </c>
      <c r="B55" s="15">
        <v>250</v>
      </c>
      <c r="C55" s="15">
        <v>1</v>
      </c>
      <c r="D55" s="15">
        <v>16</v>
      </c>
      <c r="E55" s="15">
        <v>3.5</v>
      </c>
      <c r="F55" s="15">
        <v>650</v>
      </c>
      <c r="H55" s="66">
        <f t="shared" si="7"/>
        <v>2</v>
      </c>
      <c r="I55" s="66">
        <f t="shared" si="2"/>
        <v>32</v>
      </c>
      <c r="J55" s="66">
        <f t="shared" si="3"/>
        <v>1300</v>
      </c>
      <c r="K55" s="66">
        <f t="shared" si="4"/>
        <v>12.6</v>
      </c>
    </row>
    <row r="56" spans="1:11">
      <c r="A56" s="15" t="s">
        <v>1693</v>
      </c>
      <c r="B56" s="15">
        <v>350</v>
      </c>
      <c r="C56" s="15">
        <v>1</v>
      </c>
      <c r="D56" s="15">
        <v>14</v>
      </c>
      <c r="E56" s="15">
        <v>5</v>
      </c>
      <c r="F56" s="15">
        <v>750</v>
      </c>
      <c r="H56" s="66">
        <f t="shared" si="7"/>
        <v>1.4285714285714286</v>
      </c>
      <c r="I56" s="66">
        <f t="shared" si="2"/>
        <v>20</v>
      </c>
      <c r="J56" s="66">
        <f t="shared" si="3"/>
        <v>1071.4285714285713</v>
      </c>
      <c r="K56" s="66">
        <f t="shared" si="4"/>
        <v>12.857142857142856</v>
      </c>
    </row>
    <row r="57" spans="1:11">
      <c r="A57" s="15" t="s">
        <v>1694</v>
      </c>
      <c r="B57" s="15">
        <v>270</v>
      </c>
      <c r="C57" s="15">
        <v>1</v>
      </c>
      <c r="D57" s="15">
        <v>16</v>
      </c>
      <c r="E57" s="15">
        <v>4</v>
      </c>
      <c r="F57" s="15">
        <v>700</v>
      </c>
      <c r="H57" s="66">
        <f t="shared" si="7"/>
        <v>1.8518518518518519</v>
      </c>
      <c r="I57" s="66">
        <f t="shared" si="2"/>
        <v>29.62962962962963</v>
      </c>
      <c r="J57" s="66">
        <f t="shared" si="3"/>
        <v>1296.2962962962963</v>
      </c>
      <c r="K57" s="66">
        <f t="shared" si="4"/>
        <v>13.333333333333334</v>
      </c>
    </row>
    <row r="58" spans="1:11">
      <c r="A58" s="15" t="s">
        <v>1684</v>
      </c>
      <c r="B58" s="15">
        <v>260</v>
      </c>
      <c r="C58" s="15">
        <v>2</v>
      </c>
      <c r="D58" s="15">
        <v>14</v>
      </c>
      <c r="E58" s="15">
        <v>3</v>
      </c>
      <c r="F58" s="15">
        <v>830</v>
      </c>
      <c r="H58" s="66">
        <f t="shared" si="7"/>
        <v>3.8461538461538463</v>
      </c>
      <c r="I58" s="66">
        <f t="shared" si="2"/>
        <v>26.923076923076923</v>
      </c>
      <c r="J58" s="66">
        <f t="shared" si="3"/>
        <v>1596.1538461538462</v>
      </c>
      <c r="K58" s="66">
        <f t="shared" si="4"/>
        <v>10.384615384615385</v>
      </c>
    </row>
    <row r="59" spans="1:11">
      <c r="A59" s="15" t="s">
        <v>1768</v>
      </c>
      <c r="B59" s="15">
        <v>420</v>
      </c>
      <c r="C59" s="15">
        <v>2</v>
      </c>
      <c r="D59" s="15">
        <v>21</v>
      </c>
      <c r="E59" s="15">
        <v>3</v>
      </c>
      <c r="F59" s="15">
        <v>930</v>
      </c>
      <c r="H59" s="66">
        <f t="shared" si="7"/>
        <v>2.3809523809523814</v>
      </c>
      <c r="I59" s="66">
        <f t="shared" si="2"/>
        <v>25</v>
      </c>
      <c r="J59" s="66">
        <f t="shared" si="3"/>
        <v>1107.1428571428571</v>
      </c>
      <c r="K59" s="66">
        <f t="shared" si="4"/>
        <v>6.4285714285714279</v>
      </c>
    </row>
    <row r="60" spans="1:11">
      <c r="A60" s="15" t="s">
        <v>1706</v>
      </c>
      <c r="B60" s="15">
        <v>390</v>
      </c>
      <c r="C60" s="15">
        <v>4</v>
      </c>
      <c r="D60" s="15">
        <v>26</v>
      </c>
      <c r="E60" s="15">
        <v>6</v>
      </c>
      <c r="F60" s="15">
        <v>870</v>
      </c>
      <c r="H60" s="66">
        <f t="shared" si="7"/>
        <v>5.1282051282051286</v>
      </c>
      <c r="I60" s="66">
        <f t="shared" si="2"/>
        <v>33.333333333333336</v>
      </c>
      <c r="J60" s="66">
        <f t="shared" si="3"/>
        <v>1115.3846153846155</v>
      </c>
      <c r="K60" s="66">
        <f t="shared" si="4"/>
        <v>13.846153846153847</v>
      </c>
    </row>
    <row r="61" spans="1:11">
      <c r="A61" s="15" t="s">
        <v>1707</v>
      </c>
      <c r="B61" s="15">
        <v>230</v>
      </c>
      <c r="C61" s="15">
        <v>4</v>
      </c>
      <c r="D61" s="15">
        <v>30</v>
      </c>
      <c r="E61" s="15">
        <v>4</v>
      </c>
      <c r="F61" s="15">
        <v>700</v>
      </c>
      <c r="H61" s="66">
        <f t="shared" si="7"/>
        <v>8.695652173913043</v>
      </c>
      <c r="I61" s="66">
        <f t="shared" si="2"/>
        <v>65.217391304347828</v>
      </c>
      <c r="J61" s="66">
        <f t="shared" si="3"/>
        <v>1521.7391304347827</v>
      </c>
      <c r="K61" s="66">
        <f t="shared" si="4"/>
        <v>15.65217391304348</v>
      </c>
    </row>
    <row r="62" spans="1:11">
      <c r="A62" s="15" t="s">
        <v>1708</v>
      </c>
      <c r="B62" s="15">
        <v>350</v>
      </c>
      <c r="C62" s="15">
        <v>4</v>
      </c>
      <c r="D62" s="15">
        <v>23</v>
      </c>
      <c r="E62" s="15">
        <v>4.5</v>
      </c>
      <c r="F62" s="15">
        <v>740</v>
      </c>
      <c r="H62" s="66">
        <f t="shared" si="7"/>
        <v>5.7142857142857144</v>
      </c>
      <c r="I62" s="66">
        <f t="shared" si="2"/>
        <v>32.857142857142854</v>
      </c>
      <c r="J62" s="66">
        <f t="shared" si="3"/>
        <v>1057.1428571428571</v>
      </c>
      <c r="K62" s="66">
        <f t="shared" si="4"/>
        <v>11.571428571428571</v>
      </c>
    </row>
    <row r="63" spans="1:11">
      <c r="A63" s="15" t="s">
        <v>1709</v>
      </c>
      <c r="B63" s="15">
        <v>190</v>
      </c>
      <c r="C63" s="15">
        <v>7</v>
      </c>
      <c r="D63" s="15">
        <v>27</v>
      </c>
      <c r="E63" s="15">
        <v>3</v>
      </c>
      <c r="F63" s="15">
        <v>580</v>
      </c>
      <c r="H63" s="66">
        <f t="shared" si="7"/>
        <v>18.421052631578945</v>
      </c>
      <c r="I63" s="66">
        <f t="shared" si="2"/>
        <v>71.05263157894737</v>
      </c>
      <c r="J63" s="66">
        <f t="shared" si="3"/>
        <v>1526.3157894736844</v>
      </c>
      <c r="K63" s="66">
        <f t="shared" si="4"/>
        <v>14.210526315789473</v>
      </c>
    </row>
    <row r="64" spans="1:11">
      <c r="A64" s="15" t="s">
        <v>1710</v>
      </c>
      <c r="B64" s="15">
        <v>450</v>
      </c>
      <c r="C64" s="15">
        <v>7</v>
      </c>
      <c r="D64" s="15">
        <v>23</v>
      </c>
      <c r="E64" s="15">
        <v>4.5</v>
      </c>
      <c r="F64" s="15">
        <v>820</v>
      </c>
      <c r="H64" s="66">
        <f t="shared" si="7"/>
        <v>7.7777777777777777</v>
      </c>
      <c r="I64" s="66">
        <f t="shared" si="2"/>
        <v>25.555555555555557</v>
      </c>
      <c r="J64" s="66">
        <f t="shared" si="3"/>
        <v>911.11111111111109</v>
      </c>
      <c r="K64" s="66">
        <f t="shared" si="4"/>
        <v>9</v>
      </c>
    </row>
    <row r="65" spans="1:11">
      <c r="A65" s="15" t="s">
        <v>1711</v>
      </c>
      <c r="B65" s="15">
        <v>290</v>
      </c>
      <c r="C65" s="15">
        <v>2</v>
      </c>
      <c r="D65" s="15">
        <v>27</v>
      </c>
      <c r="E65" s="15">
        <v>2.5</v>
      </c>
      <c r="F65" s="15">
        <v>650</v>
      </c>
      <c r="H65" s="66">
        <f t="shared" si="7"/>
        <v>3.4482758620689653</v>
      </c>
      <c r="I65" s="66">
        <f t="shared" si="2"/>
        <v>46.551724137931039</v>
      </c>
      <c r="J65" s="66">
        <f t="shared" si="3"/>
        <v>1120.6896551724137</v>
      </c>
      <c r="K65" s="66">
        <f t="shared" si="4"/>
        <v>7.7586206896551726</v>
      </c>
    </row>
    <row r="66" spans="1:11">
      <c r="A66" s="15" t="s">
        <v>1712</v>
      </c>
      <c r="B66" s="15">
        <v>470</v>
      </c>
      <c r="C66" s="15">
        <v>2</v>
      </c>
      <c r="D66" s="15">
        <v>22</v>
      </c>
      <c r="E66" s="15">
        <v>4</v>
      </c>
      <c r="F66" s="15">
        <v>730</v>
      </c>
      <c r="H66" s="66">
        <f t="shared" si="7"/>
        <v>2.1276595744680851</v>
      </c>
      <c r="I66" s="66">
        <f t="shared" si="2"/>
        <v>23.404255319148934</v>
      </c>
      <c r="J66" s="66">
        <f t="shared" si="3"/>
        <v>776.595744680851</v>
      </c>
      <c r="K66" s="66">
        <f t="shared" si="4"/>
        <v>7.6595744680851059</v>
      </c>
    </row>
    <row r="67" spans="1:11" ht="15" thickBot="1">
      <c r="A67" s="15" t="s">
        <v>1713</v>
      </c>
      <c r="B67" s="15">
        <v>1050</v>
      </c>
      <c r="C67" s="15">
        <v>5</v>
      </c>
      <c r="D67" s="15">
        <v>48</v>
      </c>
      <c r="E67" s="15">
        <v>9</v>
      </c>
      <c r="F67" s="15">
        <v>1620</v>
      </c>
      <c r="H67" s="66">
        <f t="shared" si="7"/>
        <v>2.3809523809523814</v>
      </c>
      <c r="I67" s="66">
        <f t="shared" si="2"/>
        <v>22.857142857142858</v>
      </c>
      <c r="J67" s="66">
        <f t="shared" si="3"/>
        <v>771.42857142857144</v>
      </c>
      <c r="K67" s="66">
        <f t="shared" si="4"/>
        <v>7.7142857142857135</v>
      </c>
    </row>
    <row r="68" spans="1:11" ht="15" thickBot="1">
      <c r="A68" s="20" t="s">
        <v>1714</v>
      </c>
    </row>
    <row r="69" spans="1:11">
      <c r="A69" s="15" t="s">
        <v>1715</v>
      </c>
      <c r="B69" s="15">
        <v>290</v>
      </c>
      <c r="C69" s="15">
        <v>5</v>
      </c>
      <c r="D69" s="15">
        <v>5</v>
      </c>
      <c r="E69" s="15">
        <v>2</v>
      </c>
      <c r="F69" s="15">
        <v>160</v>
      </c>
      <c r="H69" s="66">
        <f t="shared" ref="H69" si="8">C69/B69*500</f>
        <v>8.6206896551724128</v>
      </c>
      <c r="I69" s="66">
        <f t="shared" si="2"/>
        <v>8.6206896551724128</v>
      </c>
      <c r="J69" s="66">
        <f t="shared" ref="J69" si="9">F69/B69*500</f>
        <v>275.86206896551721</v>
      </c>
      <c r="K69" s="66">
        <f t="shared" ref="K69" si="10">(E69*9)/B69*100</f>
        <v>6.2068965517241379</v>
      </c>
    </row>
    <row r="70" spans="1:11">
      <c r="A70" s="15" t="s">
        <v>1716</v>
      </c>
      <c r="B70" s="15">
        <v>270</v>
      </c>
      <c r="C70" s="15">
        <v>5</v>
      </c>
      <c r="D70" s="15">
        <v>6</v>
      </c>
      <c r="E70" s="15">
        <v>2</v>
      </c>
      <c r="F70" s="15">
        <v>105</v>
      </c>
      <c r="H70" s="66">
        <f t="shared" ref="H70:H98" si="11">C70/B70*500</f>
        <v>9.2592592592592595</v>
      </c>
      <c r="I70" s="66">
        <f t="shared" ref="I70:I112" si="12">D70/B70*500</f>
        <v>11.111111111111111</v>
      </c>
      <c r="J70" s="66">
        <f t="shared" ref="J70:J98" si="13">F70/B70*500</f>
        <v>194.44444444444446</v>
      </c>
      <c r="K70" s="66">
        <f t="shared" ref="K70:K98" si="14">(E70*9)/B70*100</f>
        <v>6.666666666666667</v>
      </c>
    </row>
    <row r="71" spans="1:11">
      <c r="A71" s="15" t="s">
        <v>1717</v>
      </c>
      <c r="B71" s="15">
        <v>160</v>
      </c>
      <c r="C71" s="15">
        <v>1</v>
      </c>
      <c r="D71" s="15">
        <v>4</v>
      </c>
      <c r="E71" s="15">
        <v>1</v>
      </c>
      <c r="F71" s="15">
        <v>85</v>
      </c>
      <c r="H71" s="66">
        <f t="shared" si="11"/>
        <v>3.125</v>
      </c>
      <c r="I71" s="66">
        <f t="shared" si="12"/>
        <v>12.5</v>
      </c>
      <c r="J71" s="66">
        <f t="shared" si="13"/>
        <v>265.625</v>
      </c>
      <c r="K71" s="66">
        <f t="shared" si="14"/>
        <v>5.625</v>
      </c>
    </row>
    <row r="72" spans="1:11">
      <c r="A72" s="15" t="s">
        <v>1718</v>
      </c>
      <c r="B72" s="15">
        <v>210</v>
      </c>
      <c r="C72" s="15">
        <v>2</v>
      </c>
      <c r="D72" s="15">
        <v>4</v>
      </c>
      <c r="E72" s="15">
        <v>1.5</v>
      </c>
      <c r="F72" s="15">
        <v>60</v>
      </c>
      <c r="H72" s="66">
        <f t="shared" si="11"/>
        <v>4.7619047619047628</v>
      </c>
      <c r="I72" s="66">
        <f t="shared" si="12"/>
        <v>9.5238095238095255</v>
      </c>
      <c r="J72" s="66">
        <f t="shared" si="13"/>
        <v>142.85714285714286</v>
      </c>
      <c r="K72" s="66">
        <f t="shared" si="14"/>
        <v>6.4285714285714279</v>
      </c>
    </row>
    <row r="73" spans="1:11">
      <c r="A73" s="15" t="s">
        <v>1719</v>
      </c>
      <c r="B73" s="15">
        <v>300</v>
      </c>
      <c r="C73" s="15">
        <v>2</v>
      </c>
      <c r="D73" s="15">
        <v>18</v>
      </c>
      <c r="E73" s="15">
        <v>5</v>
      </c>
      <c r="F73" s="15">
        <v>820</v>
      </c>
      <c r="H73" s="66">
        <f t="shared" si="11"/>
        <v>3.3333333333333335</v>
      </c>
      <c r="I73" s="66">
        <f t="shared" si="12"/>
        <v>30</v>
      </c>
      <c r="J73" s="66">
        <f t="shared" si="13"/>
        <v>1366.6666666666667</v>
      </c>
      <c r="K73" s="66">
        <f t="shared" si="14"/>
        <v>15</v>
      </c>
    </row>
    <row r="74" spans="1:11">
      <c r="A74" s="15" t="s">
        <v>1720</v>
      </c>
      <c r="B74" s="15">
        <v>370</v>
      </c>
      <c r="C74" s="15">
        <v>2</v>
      </c>
      <c r="D74" s="15">
        <v>14</v>
      </c>
      <c r="E74" s="15">
        <v>8</v>
      </c>
      <c r="F74" s="15">
        <v>850</v>
      </c>
      <c r="H74" s="66">
        <f t="shared" si="11"/>
        <v>2.7027027027027026</v>
      </c>
      <c r="I74" s="66">
        <f t="shared" si="12"/>
        <v>18.918918918918919</v>
      </c>
      <c r="J74" s="66">
        <f t="shared" si="13"/>
        <v>1148.6486486486488</v>
      </c>
      <c r="K74" s="66">
        <f t="shared" si="14"/>
        <v>19.45945945945946</v>
      </c>
    </row>
    <row r="75" spans="1:11">
      <c r="A75" s="15" t="s">
        <v>1721</v>
      </c>
      <c r="B75" s="15">
        <v>450</v>
      </c>
      <c r="C75" s="15">
        <v>2</v>
      </c>
      <c r="D75" s="15">
        <v>21</v>
      </c>
      <c r="E75" s="15">
        <v>10</v>
      </c>
      <c r="F75" s="15">
        <v>920</v>
      </c>
      <c r="H75" s="66">
        <f t="shared" si="11"/>
        <v>2.2222222222222223</v>
      </c>
      <c r="I75" s="66">
        <f t="shared" si="12"/>
        <v>23.333333333333336</v>
      </c>
      <c r="J75" s="66">
        <f t="shared" si="13"/>
        <v>1022.2222222222222</v>
      </c>
      <c r="K75" s="66">
        <f t="shared" si="14"/>
        <v>20</v>
      </c>
    </row>
    <row r="76" spans="1:11">
      <c r="A76" s="15" t="s">
        <v>1630</v>
      </c>
      <c r="B76" s="15">
        <v>420</v>
      </c>
      <c r="C76" s="15">
        <v>2</v>
      </c>
      <c r="D76" s="15">
        <v>15</v>
      </c>
      <c r="E76" s="15">
        <v>12</v>
      </c>
      <c r="F76" s="15">
        <v>1160</v>
      </c>
      <c r="H76" s="66">
        <f t="shared" si="11"/>
        <v>2.3809523809523814</v>
      </c>
      <c r="I76" s="66">
        <f t="shared" si="12"/>
        <v>17.857142857142858</v>
      </c>
      <c r="J76" s="66">
        <f t="shared" si="13"/>
        <v>1380.952380952381</v>
      </c>
      <c r="K76" s="66">
        <f t="shared" si="14"/>
        <v>25.714285714285712</v>
      </c>
    </row>
    <row r="77" spans="1:11">
      <c r="A77" s="15" t="s">
        <v>1631</v>
      </c>
      <c r="B77" s="15">
        <v>430</v>
      </c>
      <c r="C77" s="15">
        <v>2</v>
      </c>
      <c r="D77" s="15">
        <v>11</v>
      </c>
      <c r="E77" s="15">
        <v>12</v>
      </c>
      <c r="F77" s="15">
        <v>1080</v>
      </c>
      <c r="H77" s="66">
        <f t="shared" si="11"/>
        <v>2.3255813953488373</v>
      </c>
      <c r="I77" s="66">
        <f t="shared" si="12"/>
        <v>12.790697674418604</v>
      </c>
      <c r="J77" s="66">
        <f t="shared" si="13"/>
        <v>1255.8139534883721</v>
      </c>
      <c r="K77" s="66">
        <f t="shared" si="14"/>
        <v>25.116279069767444</v>
      </c>
    </row>
    <row r="78" spans="1:11">
      <c r="A78" s="15" t="s">
        <v>1632</v>
      </c>
      <c r="B78" s="15">
        <v>510</v>
      </c>
      <c r="C78" s="15">
        <v>2</v>
      </c>
      <c r="D78" s="15">
        <v>18</v>
      </c>
      <c r="E78" s="15">
        <v>14</v>
      </c>
      <c r="F78" s="15">
        <v>1170</v>
      </c>
      <c r="H78" s="66">
        <f t="shared" si="11"/>
        <v>1.9607843137254901</v>
      </c>
      <c r="I78" s="66">
        <f t="shared" si="12"/>
        <v>17.647058823529413</v>
      </c>
      <c r="J78" s="66">
        <f t="shared" si="13"/>
        <v>1147.0588235294117</v>
      </c>
      <c r="K78" s="66">
        <f t="shared" si="14"/>
        <v>24.705882352941178</v>
      </c>
    </row>
    <row r="79" spans="1:11">
      <c r="A79" s="15" t="s">
        <v>1633</v>
      </c>
      <c r="B79" s="15">
        <v>420</v>
      </c>
      <c r="C79" s="15">
        <v>2</v>
      </c>
      <c r="D79" s="15">
        <v>15</v>
      </c>
      <c r="E79" s="15">
        <v>8</v>
      </c>
      <c r="F79" s="15">
        <v>1110</v>
      </c>
      <c r="H79" s="66">
        <f t="shared" si="11"/>
        <v>2.3809523809523814</v>
      </c>
      <c r="I79" s="66">
        <f t="shared" si="12"/>
        <v>17.857142857142858</v>
      </c>
      <c r="J79" s="66">
        <f t="shared" si="13"/>
        <v>1321.4285714285713</v>
      </c>
      <c r="K79" s="66">
        <f t="shared" si="14"/>
        <v>17.142857142857142</v>
      </c>
    </row>
    <row r="80" spans="1:11">
      <c r="A80" s="15" t="s">
        <v>1634</v>
      </c>
      <c r="B80" s="15">
        <v>420</v>
      </c>
      <c r="C80" s="15">
        <v>2</v>
      </c>
      <c r="D80" s="15">
        <v>11</v>
      </c>
      <c r="E80" s="15">
        <v>8</v>
      </c>
      <c r="F80" s="15">
        <v>1030</v>
      </c>
      <c r="H80" s="66">
        <f t="shared" si="11"/>
        <v>2.3809523809523814</v>
      </c>
      <c r="I80" s="66">
        <f t="shared" si="12"/>
        <v>13.095238095238095</v>
      </c>
      <c r="J80" s="66">
        <f t="shared" si="13"/>
        <v>1226.1904761904764</v>
      </c>
      <c r="K80" s="66">
        <f t="shared" si="14"/>
        <v>17.142857142857142</v>
      </c>
    </row>
    <row r="81" spans="1:11">
      <c r="A81" s="15" t="s">
        <v>1635</v>
      </c>
      <c r="B81" s="15">
        <v>560</v>
      </c>
      <c r="C81" s="15">
        <v>2</v>
      </c>
      <c r="D81" s="15">
        <v>20</v>
      </c>
      <c r="E81" s="15">
        <v>12</v>
      </c>
      <c r="F81" s="15">
        <v>1360</v>
      </c>
      <c r="H81" s="66">
        <f t="shared" si="11"/>
        <v>1.7857142857142856</v>
      </c>
      <c r="I81" s="66">
        <f t="shared" si="12"/>
        <v>17.857142857142858</v>
      </c>
      <c r="J81" s="66">
        <f t="shared" si="13"/>
        <v>1214.2857142857142</v>
      </c>
      <c r="K81" s="66">
        <f t="shared" si="14"/>
        <v>19.285714285714288</v>
      </c>
    </row>
    <row r="82" spans="1:11">
      <c r="A82" s="15" t="s">
        <v>1636</v>
      </c>
      <c r="B82" s="15">
        <v>740</v>
      </c>
      <c r="C82" s="15">
        <v>3</v>
      </c>
      <c r="D82" s="15">
        <v>28</v>
      </c>
      <c r="E82" s="15">
        <v>17</v>
      </c>
      <c r="F82" s="15">
        <v>1560</v>
      </c>
      <c r="H82" s="66">
        <f t="shared" si="11"/>
        <v>2.0270270270270272</v>
      </c>
      <c r="I82" s="66">
        <f t="shared" si="12"/>
        <v>18.918918918918919</v>
      </c>
      <c r="J82" s="66">
        <f t="shared" si="13"/>
        <v>1054.0540540540539</v>
      </c>
      <c r="K82" s="66">
        <f t="shared" si="14"/>
        <v>20.675675675675677</v>
      </c>
    </row>
    <row r="83" spans="1:11">
      <c r="A83" s="15" t="s">
        <v>1637</v>
      </c>
      <c r="B83" s="15">
        <v>1090</v>
      </c>
      <c r="C83" s="15">
        <v>6</v>
      </c>
      <c r="D83" s="15">
        <v>36</v>
      </c>
      <c r="E83" s="15">
        <v>19</v>
      </c>
      <c r="F83" s="15">
        <v>2150</v>
      </c>
      <c r="H83" s="66">
        <f t="shared" si="11"/>
        <v>2.7522935779816518</v>
      </c>
      <c r="I83" s="66">
        <f t="shared" si="12"/>
        <v>16.513761467889911</v>
      </c>
      <c r="J83" s="66">
        <f t="shared" si="13"/>
        <v>986.23853211009168</v>
      </c>
      <c r="K83" s="66">
        <f t="shared" si="14"/>
        <v>15.688073394495413</v>
      </c>
    </row>
    <row r="84" spans="1:11">
      <c r="A84" s="15" t="s">
        <v>1638</v>
      </c>
      <c r="B84" s="15">
        <v>460</v>
      </c>
      <c r="C84" s="15">
        <v>3</v>
      </c>
      <c r="D84" s="15">
        <v>6</v>
      </c>
      <c r="E84" s="15">
        <v>9</v>
      </c>
      <c r="F84" s="15">
        <v>370</v>
      </c>
      <c r="H84" s="66">
        <f t="shared" si="11"/>
        <v>3.2608695652173911</v>
      </c>
      <c r="I84" s="66">
        <f t="shared" si="12"/>
        <v>6.5217391304347823</v>
      </c>
      <c r="J84" s="66">
        <f t="shared" si="13"/>
        <v>402.17391304347825</v>
      </c>
      <c r="K84" s="66">
        <f t="shared" si="14"/>
        <v>17.608695652173914</v>
      </c>
    </row>
    <row r="85" spans="1:11">
      <c r="A85" s="15" t="s">
        <v>1639</v>
      </c>
      <c r="B85" s="15">
        <v>350</v>
      </c>
      <c r="C85" s="15">
        <v>3</v>
      </c>
      <c r="D85" s="15">
        <v>8</v>
      </c>
      <c r="E85" s="15">
        <v>2</v>
      </c>
      <c r="F85" s="15">
        <v>590</v>
      </c>
      <c r="H85" s="66">
        <f t="shared" si="11"/>
        <v>4.2857142857142856</v>
      </c>
      <c r="I85" s="66">
        <f t="shared" si="12"/>
        <v>11.428571428571429</v>
      </c>
      <c r="J85" s="66">
        <f t="shared" si="13"/>
        <v>842.85714285714289</v>
      </c>
      <c r="K85" s="66">
        <f t="shared" si="14"/>
        <v>5.1428571428571423</v>
      </c>
    </row>
    <row r="86" spans="1:11">
      <c r="A86" s="15" t="s">
        <v>1640</v>
      </c>
      <c r="B86" s="15">
        <v>520</v>
      </c>
      <c r="C86" s="15">
        <v>3</v>
      </c>
      <c r="D86" s="15">
        <v>15</v>
      </c>
      <c r="E86" s="15">
        <v>7</v>
      </c>
      <c r="F86" s="15">
        <v>930</v>
      </c>
      <c r="H86" s="66">
        <f t="shared" si="11"/>
        <v>2.8846153846153846</v>
      </c>
      <c r="I86" s="66">
        <f t="shared" si="12"/>
        <v>14.423076923076923</v>
      </c>
      <c r="J86" s="66">
        <f t="shared" si="13"/>
        <v>894.23076923076928</v>
      </c>
      <c r="K86" s="66">
        <f t="shared" si="14"/>
        <v>12.115384615384615</v>
      </c>
    </row>
    <row r="87" spans="1:11">
      <c r="A87" s="15" t="s">
        <v>1641</v>
      </c>
      <c r="B87" s="15">
        <v>560</v>
      </c>
      <c r="C87" s="15">
        <v>3</v>
      </c>
      <c r="D87" s="15">
        <v>24</v>
      </c>
      <c r="E87" s="15">
        <v>9</v>
      </c>
      <c r="F87" s="15">
        <v>1300</v>
      </c>
      <c r="H87" s="66">
        <f t="shared" si="11"/>
        <v>2.6785714285714284</v>
      </c>
      <c r="I87" s="66">
        <f t="shared" si="12"/>
        <v>21.428571428571427</v>
      </c>
      <c r="J87" s="66">
        <f t="shared" si="13"/>
        <v>1160.7142857142858</v>
      </c>
      <c r="K87" s="66">
        <f t="shared" si="14"/>
        <v>14.464285714285715</v>
      </c>
    </row>
    <row r="88" spans="1:11">
      <c r="A88" s="15" t="s">
        <v>1642</v>
      </c>
      <c r="B88" s="15">
        <v>410</v>
      </c>
      <c r="C88" s="15">
        <v>2</v>
      </c>
      <c r="D88" s="15">
        <v>17</v>
      </c>
      <c r="E88" s="15">
        <v>8</v>
      </c>
      <c r="F88" s="15">
        <v>1180</v>
      </c>
      <c r="H88" s="66">
        <f t="shared" si="11"/>
        <v>2.4390243902439024</v>
      </c>
      <c r="I88" s="66">
        <f t="shared" si="12"/>
        <v>20.731707317073173</v>
      </c>
      <c r="J88" s="66">
        <f t="shared" si="13"/>
        <v>1439.0243902439024</v>
      </c>
      <c r="K88" s="66">
        <f t="shared" si="14"/>
        <v>17.560975609756095</v>
      </c>
    </row>
    <row r="89" spans="1:11">
      <c r="A89" s="15" t="s">
        <v>1643</v>
      </c>
      <c r="B89" s="15">
        <v>300</v>
      </c>
      <c r="C89" s="15">
        <v>1</v>
      </c>
      <c r="D89" s="15">
        <v>12</v>
      </c>
      <c r="E89" s="15">
        <v>7</v>
      </c>
      <c r="F89" s="15">
        <v>830</v>
      </c>
      <c r="H89" s="66">
        <f t="shared" si="11"/>
        <v>1.6666666666666667</v>
      </c>
      <c r="I89" s="66">
        <f t="shared" si="12"/>
        <v>20</v>
      </c>
      <c r="J89" s="66">
        <f t="shared" si="13"/>
        <v>1383.3333333333333</v>
      </c>
      <c r="K89" s="66">
        <f t="shared" si="14"/>
        <v>21</v>
      </c>
    </row>
    <row r="90" spans="1:11">
      <c r="A90" s="15" t="s">
        <v>1644</v>
      </c>
      <c r="B90" s="15">
        <v>150</v>
      </c>
      <c r="C90" s="15">
        <v>2</v>
      </c>
      <c r="D90" s="15">
        <v>1</v>
      </c>
      <c r="E90" s="15">
        <v>1.5</v>
      </c>
      <c r="F90" s="15">
        <v>310</v>
      </c>
      <c r="H90" s="66">
        <f t="shared" si="11"/>
        <v>6.666666666666667</v>
      </c>
      <c r="I90" s="66">
        <f t="shared" si="12"/>
        <v>3.3333333333333335</v>
      </c>
      <c r="J90" s="66">
        <f t="shared" si="13"/>
        <v>1033.3333333333335</v>
      </c>
      <c r="K90" s="66">
        <f t="shared" si="14"/>
        <v>9</v>
      </c>
    </row>
    <row r="91" spans="1:11">
      <c r="A91" s="15" t="s">
        <v>1645</v>
      </c>
      <c r="B91" s="15">
        <v>480</v>
      </c>
      <c r="C91" s="15">
        <v>3</v>
      </c>
      <c r="D91" s="15">
        <v>15</v>
      </c>
      <c r="E91" s="15">
        <v>12</v>
      </c>
      <c r="F91" s="15">
        <v>1270</v>
      </c>
      <c r="H91" s="66">
        <f t="shared" si="11"/>
        <v>3.125</v>
      </c>
      <c r="I91" s="66">
        <f t="shared" si="12"/>
        <v>15.625</v>
      </c>
      <c r="J91" s="66">
        <f t="shared" si="13"/>
        <v>1322.9166666666667</v>
      </c>
      <c r="K91" s="66">
        <f t="shared" si="14"/>
        <v>22.5</v>
      </c>
    </row>
    <row r="92" spans="1:11">
      <c r="A92" s="15" t="s">
        <v>1646</v>
      </c>
      <c r="B92" s="15">
        <v>1150</v>
      </c>
      <c r="C92" s="15">
        <v>7</v>
      </c>
      <c r="D92" s="15">
        <v>36</v>
      </c>
      <c r="E92" s="15">
        <v>20</v>
      </c>
      <c r="F92" s="15">
        <v>2260</v>
      </c>
      <c r="H92" s="66">
        <f t="shared" si="11"/>
        <v>3.043478260869565</v>
      </c>
      <c r="I92" s="66">
        <f t="shared" si="12"/>
        <v>15.65217391304348</v>
      </c>
      <c r="J92" s="66">
        <f t="shared" si="13"/>
        <v>982.60869565217388</v>
      </c>
      <c r="K92" s="66">
        <f t="shared" si="14"/>
        <v>15.65217391304348</v>
      </c>
    </row>
    <row r="93" spans="1:11">
      <c r="A93" s="15" t="s">
        <v>1647</v>
      </c>
      <c r="B93" s="15">
        <v>800</v>
      </c>
      <c r="C93" s="15">
        <v>4</v>
      </c>
      <c r="D93" s="15">
        <v>28</v>
      </c>
      <c r="E93" s="15">
        <v>18</v>
      </c>
      <c r="F93" s="15">
        <v>1680</v>
      </c>
      <c r="H93" s="66">
        <f t="shared" si="11"/>
        <v>2.5</v>
      </c>
      <c r="I93" s="66">
        <f t="shared" si="12"/>
        <v>17.5</v>
      </c>
      <c r="J93" s="66">
        <f t="shared" si="13"/>
        <v>1050</v>
      </c>
      <c r="K93" s="66">
        <f t="shared" si="14"/>
        <v>20.25</v>
      </c>
    </row>
    <row r="94" spans="1:11">
      <c r="A94" s="15" t="s">
        <v>1648</v>
      </c>
      <c r="B94" s="15">
        <v>480</v>
      </c>
      <c r="C94" s="15">
        <v>3</v>
      </c>
      <c r="D94" s="15">
        <v>11</v>
      </c>
      <c r="E94" s="15">
        <v>13</v>
      </c>
      <c r="F94" s="15">
        <v>1190</v>
      </c>
      <c r="H94" s="66">
        <f t="shared" si="11"/>
        <v>3.125</v>
      </c>
      <c r="I94" s="66">
        <f t="shared" si="12"/>
        <v>11.458333333333332</v>
      </c>
      <c r="J94" s="66">
        <f t="shared" si="13"/>
        <v>1239.5833333333333</v>
      </c>
      <c r="K94" s="66">
        <f t="shared" si="14"/>
        <v>24.375</v>
      </c>
    </row>
    <row r="95" spans="1:11">
      <c r="A95" s="15" t="s">
        <v>1649</v>
      </c>
      <c r="B95" s="15">
        <v>570</v>
      </c>
      <c r="C95" s="15">
        <v>3</v>
      </c>
      <c r="D95" s="15">
        <v>18</v>
      </c>
      <c r="E95" s="15">
        <v>15</v>
      </c>
      <c r="F95" s="15">
        <v>1280</v>
      </c>
      <c r="H95" s="66">
        <f t="shared" si="11"/>
        <v>2.6315789473684208</v>
      </c>
      <c r="I95" s="66">
        <f t="shared" si="12"/>
        <v>15.789473684210527</v>
      </c>
      <c r="J95" s="66">
        <f t="shared" si="13"/>
        <v>1122.8070175438595</v>
      </c>
      <c r="K95" s="66">
        <f t="shared" si="14"/>
        <v>23.684210526315788</v>
      </c>
    </row>
    <row r="96" spans="1:11">
      <c r="A96" s="15" t="s">
        <v>1650</v>
      </c>
      <c r="B96" s="15">
        <v>470</v>
      </c>
      <c r="C96" s="15">
        <v>3</v>
      </c>
      <c r="D96" s="15">
        <v>17</v>
      </c>
      <c r="E96" s="15">
        <v>9</v>
      </c>
      <c r="F96" s="15">
        <v>1290</v>
      </c>
      <c r="H96" s="66">
        <f t="shared" si="11"/>
        <v>3.1914893617021276</v>
      </c>
      <c r="I96" s="66">
        <f t="shared" si="12"/>
        <v>18.085106382978722</v>
      </c>
      <c r="J96" s="66">
        <f t="shared" si="13"/>
        <v>1372.3404255319149</v>
      </c>
      <c r="K96" s="66">
        <f t="shared" si="14"/>
        <v>17.23404255319149</v>
      </c>
    </row>
    <row r="97" spans="1:11">
      <c r="A97" s="15" t="s">
        <v>1651</v>
      </c>
      <c r="B97" s="15">
        <v>290</v>
      </c>
      <c r="C97" s="15">
        <v>5</v>
      </c>
      <c r="D97" s="15">
        <v>5</v>
      </c>
      <c r="E97" s="15">
        <v>2</v>
      </c>
      <c r="F97" s="15">
        <v>160</v>
      </c>
      <c r="H97" s="66">
        <f t="shared" si="11"/>
        <v>8.6206896551724128</v>
      </c>
      <c r="I97" s="66">
        <f t="shared" si="12"/>
        <v>8.6206896551724128</v>
      </c>
      <c r="J97" s="66">
        <f t="shared" si="13"/>
        <v>275.86206896551721</v>
      </c>
      <c r="K97" s="66">
        <f t="shared" si="14"/>
        <v>6.2068965517241379</v>
      </c>
    </row>
    <row r="98" spans="1:11" ht="15" thickBot="1">
      <c r="A98" s="15" t="s">
        <v>1652</v>
      </c>
      <c r="B98" s="15">
        <v>260</v>
      </c>
      <c r="C98" s="15">
        <v>5</v>
      </c>
      <c r="D98" s="15">
        <v>5</v>
      </c>
      <c r="E98" s="15">
        <v>2</v>
      </c>
      <c r="F98" s="15">
        <v>115</v>
      </c>
      <c r="H98" s="66">
        <f t="shared" si="11"/>
        <v>9.6153846153846168</v>
      </c>
      <c r="I98" s="66">
        <f t="shared" si="12"/>
        <v>9.6153846153846168</v>
      </c>
      <c r="J98" s="66">
        <f t="shared" si="13"/>
        <v>221.15384615384613</v>
      </c>
      <c r="K98" s="66">
        <f t="shared" si="14"/>
        <v>6.9230769230769234</v>
      </c>
    </row>
    <row r="99" spans="1:11" ht="15" thickBot="1">
      <c r="A99" s="20" t="s">
        <v>1653</v>
      </c>
    </row>
    <row r="100" spans="1:11">
      <c r="A100" s="15" t="s">
        <v>1654</v>
      </c>
      <c r="B100" s="15">
        <v>140</v>
      </c>
      <c r="C100" s="15">
        <v>3</v>
      </c>
      <c r="D100" s="15">
        <v>9</v>
      </c>
      <c r="E100" s="15">
        <v>3.5</v>
      </c>
      <c r="F100" s="15">
        <v>300</v>
      </c>
      <c r="H100" s="66">
        <f t="shared" ref="H100" si="15">C100/B100*500</f>
        <v>10.714285714285714</v>
      </c>
      <c r="I100" s="66">
        <f t="shared" si="12"/>
        <v>32.142857142857139</v>
      </c>
      <c r="J100" s="66">
        <f t="shared" ref="J100" si="16">F100/B100*500</f>
        <v>1071.4285714285713</v>
      </c>
      <c r="K100" s="66">
        <f t="shared" ref="K100" si="17">(E100*9)/B100*100</f>
        <v>22.5</v>
      </c>
    </row>
    <row r="101" spans="1:11">
      <c r="A101" s="15" t="s">
        <v>1706</v>
      </c>
      <c r="B101" s="15">
        <v>390</v>
      </c>
      <c r="C101" s="15">
        <v>4</v>
      </c>
      <c r="D101" s="15">
        <v>26</v>
      </c>
      <c r="E101" s="15">
        <v>6</v>
      </c>
      <c r="F101" s="15">
        <v>870</v>
      </c>
      <c r="H101" s="66">
        <f t="shared" ref="H101:H110" si="18">C101/B101*500</f>
        <v>5.1282051282051286</v>
      </c>
      <c r="I101" s="66">
        <f t="shared" ref="I101:I110" si="19">D101/B101*500</f>
        <v>33.333333333333336</v>
      </c>
      <c r="J101" s="66">
        <f t="shared" ref="J101:J110" si="20">F101/B101*500</f>
        <v>1115.3846153846155</v>
      </c>
      <c r="K101" s="66">
        <f t="shared" ref="K101:K110" si="21">(E101*9)/B101*100</f>
        <v>13.846153846153847</v>
      </c>
    </row>
    <row r="102" spans="1:11">
      <c r="A102" s="15" t="s">
        <v>1655</v>
      </c>
      <c r="B102" s="15">
        <v>230</v>
      </c>
      <c r="C102" s="15">
        <v>4</v>
      </c>
      <c r="D102" s="15">
        <v>30</v>
      </c>
      <c r="E102" s="15">
        <v>4</v>
      </c>
      <c r="F102" s="15">
        <v>700</v>
      </c>
      <c r="H102" s="66">
        <f t="shared" si="18"/>
        <v>8.695652173913043</v>
      </c>
      <c r="I102" s="66">
        <f t="shared" si="19"/>
        <v>65.217391304347828</v>
      </c>
      <c r="J102" s="66">
        <f t="shared" si="20"/>
        <v>1521.7391304347827</v>
      </c>
      <c r="K102" s="66">
        <f t="shared" si="21"/>
        <v>15.65217391304348</v>
      </c>
    </row>
    <row r="103" spans="1:11">
      <c r="A103" s="15" t="s">
        <v>1656</v>
      </c>
      <c r="B103" s="15">
        <v>90</v>
      </c>
      <c r="C103" s="15">
        <v>3</v>
      </c>
      <c r="D103" s="15">
        <v>7</v>
      </c>
      <c r="E103" s="15">
        <v>2.5</v>
      </c>
      <c r="F103" s="15">
        <v>180</v>
      </c>
      <c r="H103" s="66">
        <f t="shared" si="18"/>
        <v>16.666666666666668</v>
      </c>
      <c r="I103" s="66">
        <f t="shared" si="19"/>
        <v>38.888888888888893</v>
      </c>
      <c r="J103" s="66">
        <f t="shared" si="20"/>
        <v>1000</v>
      </c>
      <c r="K103" s="66">
        <f t="shared" si="21"/>
        <v>25</v>
      </c>
    </row>
    <row r="104" spans="1:11">
      <c r="A104" s="15" t="s">
        <v>1708</v>
      </c>
      <c r="B104" s="15">
        <v>350</v>
      </c>
      <c r="C104" s="15">
        <v>4</v>
      </c>
      <c r="D104" s="15">
        <v>23</v>
      </c>
      <c r="E104" s="15">
        <v>4.5</v>
      </c>
      <c r="F104" s="15">
        <v>740</v>
      </c>
      <c r="H104" s="66">
        <f t="shared" si="18"/>
        <v>5.7142857142857144</v>
      </c>
      <c r="I104" s="66">
        <f t="shared" si="19"/>
        <v>32.857142857142854</v>
      </c>
      <c r="J104" s="66">
        <f t="shared" si="20"/>
        <v>1057.1428571428571</v>
      </c>
      <c r="K104" s="66">
        <f t="shared" si="21"/>
        <v>11.571428571428571</v>
      </c>
    </row>
    <row r="105" spans="1:11">
      <c r="A105" s="15" t="s">
        <v>1657</v>
      </c>
      <c r="B105" s="15">
        <v>190</v>
      </c>
      <c r="C105" s="15">
        <v>4</v>
      </c>
      <c r="D105" s="15">
        <v>27</v>
      </c>
      <c r="E105" s="15">
        <v>3</v>
      </c>
      <c r="F105" s="15">
        <v>580</v>
      </c>
      <c r="H105" s="66">
        <f t="shared" si="18"/>
        <v>10.526315789473683</v>
      </c>
      <c r="I105" s="66">
        <f t="shared" si="19"/>
        <v>71.05263157894737</v>
      </c>
      <c r="J105" s="66">
        <f t="shared" si="20"/>
        <v>1526.3157894736844</v>
      </c>
      <c r="K105" s="66">
        <f t="shared" si="21"/>
        <v>14.210526315789473</v>
      </c>
    </row>
    <row r="106" spans="1:11">
      <c r="A106" s="15" t="s">
        <v>1658</v>
      </c>
      <c r="B106" s="15">
        <v>140</v>
      </c>
      <c r="C106" s="15">
        <v>6</v>
      </c>
      <c r="D106" s="15">
        <v>6</v>
      </c>
      <c r="E106" s="15">
        <v>2</v>
      </c>
      <c r="F106" s="15">
        <v>150</v>
      </c>
      <c r="H106" s="66">
        <f t="shared" si="18"/>
        <v>21.428571428571427</v>
      </c>
      <c r="I106" s="66">
        <f t="shared" si="19"/>
        <v>21.428571428571427</v>
      </c>
      <c r="J106" s="66">
        <f t="shared" si="20"/>
        <v>535.71428571428567</v>
      </c>
      <c r="K106" s="66">
        <f t="shared" si="21"/>
        <v>12.857142857142856</v>
      </c>
    </row>
    <row r="107" spans="1:11">
      <c r="A107" s="15" t="s">
        <v>1659</v>
      </c>
      <c r="B107" s="15">
        <v>450</v>
      </c>
      <c r="C107" s="15">
        <v>7</v>
      </c>
      <c r="D107" s="15">
        <v>23</v>
      </c>
      <c r="E107" s="15">
        <v>4.5</v>
      </c>
      <c r="F107" s="15">
        <v>820</v>
      </c>
      <c r="H107" s="66">
        <f t="shared" si="18"/>
        <v>7.7777777777777777</v>
      </c>
      <c r="I107" s="66">
        <f t="shared" si="19"/>
        <v>25.555555555555557</v>
      </c>
      <c r="J107" s="66">
        <f t="shared" si="20"/>
        <v>911.11111111111109</v>
      </c>
      <c r="K107" s="66">
        <f t="shared" si="21"/>
        <v>9</v>
      </c>
    </row>
    <row r="108" spans="1:11">
      <c r="A108" s="15" t="s">
        <v>1711</v>
      </c>
      <c r="B108" s="15">
        <v>290</v>
      </c>
      <c r="C108" s="15">
        <v>7</v>
      </c>
      <c r="D108" s="15">
        <v>27</v>
      </c>
      <c r="E108" s="15">
        <v>2.5</v>
      </c>
      <c r="F108" s="15">
        <v>650</v>
      </c>
      <c r="H108" s="66">
        <f t="shared" si="18"/>
        <v>12.068965517241379</v>
      </c>
      <c r="I108" s="66">
        <f t="shared" si="19"/>
        <v>46.551724137931039</v>
      </c>
      <c r="J108" s="66">
        <f t="shared" si="20"/>
        <v>1120.6896551724137</v>
      </c>
      <c r="K108" s="66">
        <f t="shared" si="21"/>
        <v>7.7586206896551726</v>
      </c>
    </row>
    <row r="109" spans="1:11">
      <c r="A109" s="15" t="s">
        <v>1660</v>
      </c>
      <c r="B109" s="15">
        <v>20</v>
      </c>
      <c r="C109" s="15">
        <v>1</v>
      </c>
      <c r="D109" s="15">
        <v>1</v>
      </c>
      <c r="E109" s="15">
        <v>0</v>
      </c>
      <c r="F109" s="15">
        <v>10</v>
      </c>
      <c r="H109" s="66">
        <f t="shared" si="18"/>
        <v>25</v>
      </c>
      <c r="I109" s="66">
        <f t="shared" si="19"/>
        <v>25</v>
      </c>
      <c r="J109" s="66">
        <f t="shared" si="20"/>
        <v>250</v>
      </c>
      <c r="K109" s="66">
        <f t="shared" si="21"/>
        <v>0</v>
      </c>
    </row>
    <row r="110" spans="1:11" ht="15" thickBot="1">
      <c r="A110" s="15" t="s">
        <v>1718</v>
      </c>
      <c r="B110" s="15">
        <v>210</v>
      </c>
      <c r="C110" s="15">
        <v>2</v>
      </c>
      <c r="D110" s="15">
        <v>4</v>
      </c>
      <c r="E110" s="15">
        <v>1.5</v>
      </c>
      <c r="F110" s="15">
        <v>60</v>
      </c>
      <c r="H110" s="66">
        <f t="shared" si="18"/>
        <v>4.7619047619047628</v>
      </c>
      <c r="I110" s="66">
        <f t="shared" si="19"/>
        <v>9.5238095238095255</v>
      </c>
      <c r="J110" s="66">
        <f t="shared" si="20"/>
        <v>142.85714285714286</v>
      </c>
      <c r="K110" s="66">
        <f t="shared" si="21"/>
        <v>6.4285714285714279</v>
      </c>
    </row>
    <row r="111" spans="1:11" ht="15" thickBot="1">
      <c r="A111" s="20" t="s">
        <v>1661</v>
      </c>
    </row>
    <row r="112" spans="1:11">
      <c r="A112" s="15" t="s">
        <v>1662</v>
      </c>
      <c r="B112" s="15">
        <v>230</v>
      </c>
      <c r="C112" s="15">
        <v>3</v>
      </c>
      <c r="D112" s="15">
        <v>3</v>
      </c>
      <c r="E112" s="23">
        <v>1.5</v>
      </c>
      <c r="F112" s="15">
        <v>160</v>
      </c>
      <c r="H112" s="66">
        <f t="shared" ref="H112" si="22">C112/B112*500</f>
        <v>6.5217391304347823</v>
      </c>
      <c r="I112" s="66">
        <f t="shared" si="12"/>
        <v>6.5217391304347823</v>
      </c>
      <c r="J112" s="66">
        <f t="shared" ref="J112" si="23">F112/B112*500</f>
        <v>347.82608695652175</v>
      </c>
      <c r="K112" s="66">
        <f t="shared" ref="K112" si="24">(E112*9)/B112*100</f>
        <v>5.8695652173913047</v>
      </c>
    </row>
    <row r="113" spans="1:11">
      <c r="A113" s="15" t="s">
        <v>1663</v>
      </c>
      <c r="B113" s="15">
        <v>15</v>
      </c>
      <c r="C113" s="15">
        <v>0</v>
      </c>
      <c r="D113" s="15">
        <v>0</v>
      </c>
      <c r="E113" s="15">
        <v>0</v>
      </c>
      <c r="F113" s="15">
        <v>0</v>
      </c>
      <c r="H113" s="66">
        <f t="shared" ref="H113:H132" si="25">C113/B113*500</f>
        <v>0</v>
      </c>
      <c r="I113" s="66">
        <f t="shared" ref="I113:I132" si="26">D113/B113*500</f>
        <v>0</v>
      </c>
      <c r="J113" s="66">
        <f t="shared" ref="J113:J132" si="27">F113/B113*500</f>
        <v>0</v>
      </c>
      <c r="K113" s="66">
        <f t="shared" ref="K113:K132" si="28">(E113*9)/B113*100</f>
        <v>0</v>
      </c>
    </row>
    <row r="114" spans="1:11">
      <c r="A114" s="15" t="s">
        <v>1660</v>
      </c>
      <c r="B114" s="15">
        <v>20</v>
      </c>
      <c r="C114" s="15">
        <v>1</v>
      </c>
      <c r="D114" s="15">
        <v>1</v>
      </c>
      <c r="E114" s="15">
        <v>0</v>
      </c>
      <c r="F114" s="15">
        <v>10</v>
      </c>
      <c r="H114" s="66">
        <f t="shared" si="25"/>
        <v>25</v>
      </c>
      <c r="I114" s="66">
        <f t="shared" si="26"/>
        <v>25</v>
      </c>
      <c r="J114" s="66">
        <f t="shared" si="27"/>
        <v>250</v>
      </c>
      <c r="K114" s="66">
        <f t="shared" si="28"/>
        <v>0</v>
      </c>
    </row>
    <row r="115" spans="1:11">
      <c r="A115" s="15" t="s">
        <v>1717</v>
      </c>
      <c r="B115" s="15">
        <v>160</v>
      </c>
      <c r="C115" s="15">
        <v>1</v>
      </c>
      <c r="D115" s="15">
        <v>4</v>
      </c>
      <c r="E115" s="15">
        <v>1</v>
      </c>
      <c r="F115" s="15">
        <v>85</v>
      </c>
      <c r="H115" s="66">
        <f t="shared" si="25"/>
        <v>3.125</v>
      </c>
      <c r="I115" s="66">
        <f t="shared" si="26"/>
        <v>12.5</v>
      </c>
      <c r="J115" s="66">
        <f t="shared" si="27"/>
        <v>265.625</v>
      </c>
      <c r="K115" s="66">
        <f t="shared" si="28"/>
        <v>5.625</v>
      </c>
    </row>
    <row r="116" spans="1:11">
      <c r="A116" s="15" t="s">
        <v>1718</v>
      </c>
      <c r="B116" s="15">
        <v>210</v>
      </c>
      <c r="C116" s="15">
        <v>2</v>
      </c>
      <c r="D116" s="15">
        <v>4</v>
      </c>
      <c r="E116" s="15">
        <v>1.5</v>
      </c>
      <c r="F116" s="15">
        <v>60</v>
      </c>
      <c r="H116" s="66">
        <f t="shared" si="25"/>
        <v>4.7619047619047628</v>
      </c>
      <c r="I116" s="66">
        <f t="shared" si="26"/>
        <v>9.5238095238095255</v>
      </c>
      <c r="J116" s="66">
        <f t="shared" si="27"/>
        <v>142.85714285714286</v>
      </c>
      <c r="K116" s="66">
        <f t="shared" si="28"/>
        <v>6.4285714285714279</v>
      </c>
    </row>
    <row r="117" spans="1:11">
      <c r="A117" s="15" t="s">
        <v>1685</v>
      </c>
      <c r="B117" s="15">
        <v>400</v>
      </c>
      <c r="C117" s="15">
        <v>1</v>
      </c>
      <c r="D117" s="15">
        <v>21</v>
      </c>
      <c r="E117" s="15">
        <v>10</v>
      </c>
      <c r="F117" s="15">
        <v>1060</v>
      </c>
      <c r="H117" s="66">
        <f t="shared" si="25"/>
        <v>1.25</v>
      </c>
      <c r="I117" s="66">
        <f t="shared" si="26"/>
        <v>26.25</v>
      </c>
      <c r="J117" s="66">
        <f t="shared" si="27"/>
        <v>1325</v>
      </c>
      <c r="K117" s="66">
        <f t="shared" si="28"/>
        <v>22.5</v>
      </c>
    </row>
    <row r="118" spans="1:11">
      <c r="A118" s="15" t="s">
        <v>1686</v>
      </c>
      <c r="B118" s="15">
        <v>390</v>
      </c>
      <c r="C118" s="15">
        <v>1</v>
      </c>
      <c r="D118" s="15">
        <v>21</v>
      </c>
      <c r="E118" s="15">
        <v>9</v>
      </c>
      <c r="F118" s="15">
        <v>1080</v>
      </c>
      <c r="H118" s="66">
        <f t="shared" si="25"/>
        <v>1.2820512820512822</v>
      </c>
      <c r="I118" s="66">
        <f t="shared" si="26"/>
        <v>26.923076923076923</v>
      </c>
      <c r="J118" s="66">
        <f t="shared" si="27"/>
        <v>1384.6153846153845</v>
      </c>
      <c r="K118" s="66">
        <f t="shared" si="28"/>
        <v>20.76923076923077</v>
      </c>
    </row>
    <row r="119" spans="1:11">
      <c r="A119" s="15" t="s">
        <v>1687</v>
      </c>
      <c r="B119" s="15">
        <v>410</v>
      </c>
      <c r="C119" s="15">
        <v>2</v>
      </c>
      <c r="D119" s="15">
        <v>20</v>
      </c>
      <c r="E119" s="15">
        <v>10</v>
      </c>
      <c r="F119" s="15">
        <v>990</v>
      </c>
      <c r="H119" s="66">
        <f t="shared" si="25"/>
        <v>2.4390243902439024</v>
      </c>
      <c r="I119" s="66">
        <f t="shared" si="26"/>
        <v>24.390243902439025</v>
      </c>
      <c r="J119" s="66">
        <f t="shared" si="27"/>
        <v>1207.3170731707316</v>
      </c>
      <c r="K119" s="66">
        <f t="shared" si="28"/>
        <v>21.951219512195124</v>
      </c>
    </row>
    <row r="120" spans="1:11">
      <c r="A120" s="15" t="s">
        <v>1688</v>
      </c>
      <c r="B120" s="15">
        <v>430</v>
      </c>
      <c r="C120" s="15">
        <v>2</v>
      </c>
      <c r="D120" s="15">
        <v>22</v>
      </c>
      <c r="E120" s="15">
        <v>10</v>
      </c>
      <c r="F120" s="15">
        <v>730</v>
      </c>
      <c r="H120" s="66">
        <f t="shared" si="25"/>
        <v>2.3255813953488373</v>
      </c>
      <c r="I120" s="66">
        <f t="shared" si="26"/>
        <v>25.581395348837209</v>
      </c>
      <c r="J120" s="66">
        <f t="shared" si="27"/>
        <v>848.8372093023255</v>
      </c>
      <c r="K120" s="66">
        <f t="shared" si="28"/>
        <v>20.930232558139537</v>
      </c>
    </row>
    <row r="121" spans="1:11">
      <c r="A121" s="15" t="s">
        <v>1664</v>
      </c>
      <c r="B121" s="15">
        <v>330</v>
      </c>
      <c r="C121" s="15">
        <v>1</v>
      </c>
      <c r="D121" s="15">
        <v>14</v>
      </c>
      <c r="E121" s="15">
        <v>4.5</v>
      </c>
      <c r="F121" s="15">
        <v>720</v>
      </c>
      <c r="H121" s="66">
        <f t="shared" si="25"/>
        <v>1.5151515151515151</v>
      </c>
      <c r="I121" s="66">
        <f t="shared" si="26"/>
        <v>21.212121212121215</v>
      </c>
      <c r="J121" s="66">
        <f t="shared" si="27"/>
        <v>1090.9090909090908</v>
      </c>
      <c r="K121" s="66">
        <f t="shared" si="28"/>
        <v>12.272727272727273</v>
      </c>
    </row>
    <row r="122" spans="1:11">
      <c r="A122" s="15" t="s">
        <v>1690</v>
      </c>
      <c r="B122" s="15">
        <v>250</v>
      </c>
      <c r="C122" s="15">
        <v>1</v>
      </c>
      <c r="D122" s="15">
        <v>16</v>
      </c>
      <c r="E122" s="15">
        <v>3.5</v>
      </c>
      <c r="F122" s="15">
        <v>670</v>
      </c>
      <c r="H122" s="66">
        <f t="shared" si="25"/>
        <v>2</v>
      </c>
      <c r="I122" s="66">
        <f t="shared" si="26"/>
        <v>32</v>
      </c>
      <c r="J122" s="66">
        <f t="shared" si="27"/>
        <v>1340</v>
      </c>
      <c r="K122" s="66">
        <f t="shared" si="28"/>
        <v>12.6</v>
      </c>
    </row>
    <row r="123" spans="1:11">
      <c r="A123" s="15" t="s">
        <v>1665</v>
      </c>
      <c r="B123" s="15">
        <v>330</v>
      </c>
      <c r="C123" s="15">
        <v>1</v>
      </c>
      <c r="D123" s="15">
        <v>14</v>
      </c>
      <c r="E123" s="15">
        <v>4.5</v>
      </c>
      <c r="F123" s="15">
        <v>700</v>
      </c>
      <c r="H123" s="66">
        <f t="shared" si="25"/>
        <v>1.5151515151515151</v>
      </c>
      <c r="I123" s="66">
        <f t="shared" si="26"/>
        <v>21.212121212121215</v>
      </c>
      <c r="J123" s="66">
        <f t="shared" si="27"/>
        <v>1060.6060606060605</v>
      </c>
      <c r="K123" s="66">
        <f t="shared" si="28"/>
        <v>12.272727272727273</v>
      </c>
    </row>
    <row r="124" spans="1:11">
      <c r="A124" s="15" t="s">
        <v>1705</v>
      </c>
      <c r="B124" s="15">
        <v>250</v>
      </c>
      <c r="C124" s="15">
        <v>1</v>
      </c>
      <c r="D124" s="15">
        <v>16</v>
      </c>
      <c r="E124" s="15">
        <v>3.5</v>
      </c>
      <c r="F124" s="15">
        <v>650</v>
      </c>
      <c r="H124" s="66">
        <f t="shared" si="25"/>
        <v>2</v>
      </c>
      <c r="I124" s="66">
        <f t="shared" si="26"/>
        <v>32</v>
      </c>
      <c r="J124" s="66">
        <f t="shared" si="27"/>
        <v>1300</v>
      </c>
      <c r="K124" s="66">
        <f t="shared" si="28"/>
        <v>12.6</v>
      </c>
    </row>
    <row r="125" spans="1:11">
      <c r="A125" s="15" t="s">
        <v>1693</v>
      </c>
      <c r="B125" s="15">
        <v>350</v>
      </c>
      <c r="C125" s="15">
        <v>1</v>
      </c>
      <c r="D125" s="15">
        <v>14</v>
      </c>
      <c r="E125" s="15">
        <v>5</v>
      </c>
      <c r="F125" s="15">
        <v>750</v>
      </c>
      <c r="H125" s="66">
        <f t="shared" si="25"/>
        <v>1.4285714285714286</v>
      </c>
      <c r="I125" s="66">
        <f t="shared" si="26"/>
        <v>20</v>
      </c>
      <c r="J125" s="66">
        <f t="shared" si="27"/>
        <v>1071.4285714285713</v>
      </c>
      <c r="K125" s="66">
        <f t="shared" si="28"/>
        <v>12.857142857142856</v>
      </c>
    </row>
    <row r="126" spans="1:11">
      <c r="A126" s="15" t="s">
        <v>1694</v>
      </c>
      <c r="B126" s="15">
        <v>270</v>
      </c>
      <c r="C126" s="15">
        <v>1</v>
      </c>
      <c r="D126" s="15">
        <v>16</v>
      </c>
      <c r="E126" s="15">
        <v>4</v>
      </c>
      <c r="F126" s="15">
        <v>700</v>
      </c>
      <c r="H126" s="66">
        <f t="shared" si="25"/>
        <v>1.8518518518518519</v>
      </c>
      <c r="I126" s="66">
        <f t="shared" si="26"/>
        <v>29.62962962962963</v>
      </c>
      <c r="J126" s="66">
        <f t="shared" si="27"/>
        <v>1296.2962962962963</v>
      </c>
      <c r="K126" s="66">
        <f t="shared" si="28"/>
        <v>13.333333333333334</v>
      </c>
    </row>
    <row r="127" spans="1:11">
      <c r="A127" s="15" t="s">
        <v>1695</v>
      </c>
      <c r="B127" s="15">
        <v>330</v>
      </c>
      <c r="C127" s="15">
        <v>1</v>
      </c>
      <c r="D127" s="15">
        <v>15</v>
      </c>
      <c r="E127" s="15">
        <v>7</v>
      </c>
      <c r="F127" s="15">
        <v>690</v>
      </c>
      <c r="H127" s="66">
        <f t="shared" si="25"/>
        <v>1.5151515151515151</v>
      </c>
      <c r="I127" s="66">
        <f t="shared" si="26"/>
        <v>22.727272727272727</v>
      </c>
      <c r="J127" s="66">
        <f t="shared" si="27"/>
        <v>1045.4545454545455</v>
      </c>
      <c r="K127" s="66">
        <f t="shared" si="28"/>
        <v>19.090909090909093</v>
      </c>
    </row>
    <row r="128" spans="1:11">
      <c r="A128" s="15" t="s">
        <v>1700</v>
      </c>
      <c r="B128" s="15">
        <v>310</v>
      </c>
      <c r="C128" s="15">
        <v>1</v>
      </c>
      <c r="D128" s="15">
        <v>14</v>
      </c>
      <c r="E128" s="15">
        <v>3</v>
      </c>
      <c r="F128" s="15">
        <v>490</v>
      </c>
      <c r="H128" s="66">
        <f t="shared" si="25"/>
        <v>1.6129032258064515</v>
      </c>
      <c r="I128" s="66">
        <f t="shared" si="26"/>
        <v>22.58064516129032</v>
      </c>
      <c r="J128" s="66">
        <f t="shared" si="27"/>
        <v>790.32258064516122</v>
      </c>
      <c r="K128" s="66">
        <f t="shared" si="28"/>
        <v>8.7096774193548381</v>
      </c>
    </row>
    <row r="129" spans="1:11">
      <c r="A129" s="15" t="s">
        <v>1666</v>
      </c>
      <c r="B129" s="15">
        <v>500</v>
      </c>
      <c r="C129" s="15">
        <v>6</v>
      </c>
      <c r="D129" s="15">
        <v>6</v>
      </c>
      <c r="E129" s="15">
        <v>3.5</v>
      </c>
      <c r="F129" s="15">
        <v>350</v>
      </c>
      <c r="H129" s="66">
        <f t="shared" si="25"/>
        <v>6</v>
      </c>
      <c r="I129" s="66">
        <f t="shared" si="26"/>
        <v>6</v>
      </c>
      <c r="J129" s="66">
        <f t="shared" si="27"/>
        <v>350</v>
      </c>
      <c r="K129" s="66">
        <f t="shared" si="28"/>
        <v>6.3</v>
      </c>
    </row>
    <row r="130" spans="1:11">
      <c r="A130" s="15" t="s">
        <v>1667</v>
      </c>
      <c r="B130" s="15">
        <v>380</v>
      </c>
      <c r="C130" s="15">
        <v>5</v>
      </c>
      <c r="D130" s="15">
        <v>4</v>
      </c>
      <c r="E130" s="15">
        <v>2.5</v>
      </c>
      <c r="F130" s="15">
        <v>270</v>
      </c>
      <c r="H130" s="66">
        <f t="shared" si="25"/>
        <v>6.5789473684210522</v>
      </c>
      <c r="I130" s="66">
        <f t="shared" si="26"/>
        <v>5.2631578947368416</v>
      </c>
      <c r="J130" s="66">
        <f t="shared" si="27"/>
        <v>355.26315789473682</v>
      </c>
      <c r="K130" s="66">
        <f t="shared" si="28"/>
        <v>5.9210526315789469</v>
      </c>
    </row>
    <row r="131" spans="1:11">
      <c r="A131" s="15" t="s">
        <v>1712</v>
      </c>
      <c r="B131" s="15">
        <v>470</v>
      </c>
      <c r="C131" s="15">
        <v>2</v>
      </c>
      <c r="D131" s="15">
        <v>22</v>
      </c>
      <c r="E131" s="15">
        <v>4</v>
      </c>
      <c r="F131" s="15">
        <v>730</v>
      </c>
      <c r="H131" s="66">
        <f t="shared" si="25"/>
        <v>2.1276595744680851</v>
      </c>
      <c r="I131" s="66">
        <f t="shared" si="26"/>
        <v>23.404255319148934</v>
      </c>
      <c r="J131" s="66">
        <f t="shared" si="27"/>
        <v>776.595744680851</v>
      </c>
      <c r="K131" s="66">
        <f t="shared" si="28"/>
        <v>7.6595744680851059</v>
      </c>
    </row>
    <row r="132" spans="1:11" ht="15" thickBot="1">
      <c r="A132" s="22" t="s">
        <v>1668</v>
      </c>
      <c r="B132" s="15">
        <v>100</v>
      </c>
      <c r="C132" s="15">
        <v>1</v>
      </c>
      <c r="D132" s="15">
        <v>1</v>
      </c>
      <c r="E132" s="15">
        <v>0.5</v>
      </c>
      <c r="F132" s="15">
        <v>70</v>
      </c>
      <c r="H132" s="66">
        <f t="shared" si="25"/>
        <v>5</v>
      </c>
      <c r="I132" s="66">
        <f t="shared" si="26"/>
        <v>5</v>
      </c>
      <c r="J132" s="66">
        <f t="shared" si="27"/>
        <v>350</v>
      </c>
      <c r="K132" s="66">
        <f t="shared" si="28"/>
        <v>4.5</v>
      </c>
    </row>
    <row r="133" spans="1:11" ht="15" thickBot="1">
      <c r="A133" s="20" t="s">
        <v>1824</v>
      </c>
    </row>
    <row r="134" spans="1:11">
      <c r="A134" s="15" t="s">
        <v>1669</v>
      </c>
      <c r="B134" s="15">
        <v>100</v>
      </c>
      <c r="C134" s="15">
        <v>0</v>
      </c>
      <c r="D134" s="15">
        <v>8</v>
      </c>
      <c r="E134" s="23">
        <v>1.5</v>
      </c>
      <c r="F134" s="15">
        <v>125</v>
      </c>
      <c r="H134" s="66">
        <f t="shared" ref="H134" si="29">C134/B134*500</f>
        <v>0</v>
      </c>
      <c r="I134" s="66">
        <f t="shared" ref="I134" si="30">D134/B134*500</f>
        <v>40</v>
      </c>
      <c r="J134" s="66">
        <f t="shared" ref="J134" si="31">F134/B134*500</f>
        <v>625</v>
      </c>
      <c r="K134" s="66">
        <f t="shared" ref="K134" si="32">(E134*9)/B134*100</f>
        <v>13.5</v>
      </c>
    </row>
    <row r="135" spans="1:11">
      <c r="A135" s="15" t="s">
        <v>1670</v>
      </c>
      <c r="B135" s="15">
        <v>130</v>
      </c>
      <c r="C135" s="15">
        <v>0</v>
      </c>
      <c r="D135" s="15">
        <v>9</v>
      </c>
      <c r="E135" s="15">
        <v>0</v>
      </c>
      <c r="F135" s="15">
        <v>135</v>
      </c>
      <c r="H135" s="66">
        <f t="shared" ref="H135:H198" si="33">C135/B135*500</f>
        <v>0</v>
      </c>
      <c r="I135" s="66">
        <f t="shared" ref="I135:I198" si="34">D135/B135*500</f>
        <v>34.61538461538462</v>
      </c>
      <c r="J135" s="66">
        <f t="shared" ref="J135:J198" si="35">F135/B135*500</f>
        <v>519.23076923076928</v>
      </c>
      <c r="K135" s="66">
        <f t="shared" ref="K135:K198" si="36">(E135*9)/B135*100</f>
        <v>0</v>
      </c>
    </row>
    <row r="136" spans="1:11">
      <c r="A136" s="15" t="s">
        <v>1671</v>
      </c>
      <c r="B136" s="15">
        <v>100</v>
      </c>
      <c r="C136" s="15">
        <v>0</v>
      </c>
      <c r="D136" s="15">
        <v>0</v>
      </c>
      <c r="E136" s="15">
        <v>0</v>
      </c>
      <c r="F136" s="15">
        <v>15</v>
      </c>
      <c r="H136" s="66">
        <f t="shared" si="33"/>
        <v>0</v>
      </c>
      <c r="I136" s="66">
        <f t="shared" si="34"/>
        <v>0</v>
      </c>
      <c r="J136" s="66">
        <f t="shared" si="35"/>
        <v>75</v>
      </c>
      <c r="K136" s="66">
        <f t="shared" si="36"/>
        <v>0</v>
      </c>
    </row>
    <row r="137" spans="1:11">
      <c r="A137" s="15" t="s">
        <v>1672</v>
      </c>
      <c r="B137" s="15">
        <v>0</v>
      </c>
      <c r="C137" s="15">
        <v>0</v>
      </c>
      <c r="D137" s="15">
        <v>0</v>
      </c>
      <c r="E137" s="15">
        <v>0</v>
      </c>
      <c r="F137" s="15">
        <v>0</v>
      </c>
      <c r="H137" s="66" t="e">
        <f t="shared" si="33"/>
        <v>#DIV/0!</v>
      </c>
      <c r="I137" s="66" t="e">
        <f t="shared" si="34"/>
        <v>#DIV/0!</v>
      </c>
      <c r="J137" s="66" t="e">
        <f t="shared" si="35"/>
        <v>#DIV/0!</v>
      </c>
      <c r="K137" s="66" t="e">
        <f t="shared" si="36"/>
        <v>#DIV/0!</v>
      </c>
    </row>
    <row r="138" spans="1:11">
      <c r="A138" s="15" t="s">
        <v>1673</v>
      </c>
      <c r="B138" s="15">
        <v>150</v>
      </c>
      <c r="C138" s="15">
        <v>0</v>
      </c>
      <c r="D138" s="15">
        <v>0</v>
      </c>
      <c r="E138" s="15">
        <v>0</v>
      </c>
      <c r="F138" s="15">
        <v>10</v>
      </c>
      <c r="H138" s="66">
        <f t="shared" si="33"/>
        <v>0</v>
      </c>
      <c r="I138" s="66">
        <f t="shared" si="34"/>
        <v>0</v>
      </c>
      <c r="J138" s="66">
        <f t="shared" si="35"/>
        <v>33.333333333333336</v>
      </c>
      <c r="K138" s="66">
        <f t="shared" si="36"/>
        <v>0</v>
      </c>
    </row>
    <row r="139" spans="1:11">
      <c r="A139" s="15" t="s">
        <v>1674</v>
      </c>
      <c r="B139" s="15">
        <v>0</v>
      </c>
      <c r="C139" s="15">
        <v>0</v>
      </c>
      <c r="D139" s="15">
        <v>0</v>
      </c>
      <c r="E139" s="15">
        <v>0</v>
      </c>
      <c r="F139" s="15">
        <v>20</v>
      </c>
      <c r="H139" s="66" t="e">
        <f t="shared" si="33"/>
        <v>#DIV/0!</v>
      </c>
      <c r="I139" s="66" t="e">
        <f t="shared" si="34"/>
        <v>#DIV/0!</v>
      </c>
      <c r="J139" s="66" t="e">
        <f t="shared" si="35"/>
        <v>#DIV/0!</v>
      </c>
      <c r="K139" s="66" t="e">
        <f t="shared" si="36"/>
        <v>#DIV/0!</v>
      </c>
    </row>
    <row r="140" spans="1:11">
      <c r="A140" s="15" t="s">
        <v>1675</v>
      </c>
      <c r="B140" s="15">
        <v>150</v>
      </c>
      <c r="C140" s="15">
        <v>0</v>
      </c>
      <c r="D140" s="15">
        <v>0</v>
      </c>
      <c r="E140" s="15">
        <v>0</v>
      </c>
      <c r="F140" s="15">
        <v>50</v>
      </c>
      <c r="H140" s="66">
        <f t="shared" si="33"/>
        <v>0</v>
      </c>
      <c r="I140" s="66">
        <f t="shared" si="34"/>
        <v>0</v>
      </c>
      <c r="J140" s="66">
        <f t="shared" si="35"/>
        <v>166.66666666666666</v>
      </c>
      <c r="K140" s="66">
        <f t="shared" si="36"/>
        <v>0</v>
      </c>
    </row>
    <row r="141" spans="1:11">
      <c r="A141" s="15" t="s">
        <v>1676</v>
      </c>
      <c r="B141" s="15">
        <v>0</v>
      </c>
      <c r="C141" s="15">
        <v>0</v>
      </c>
      <c r="D141" s="15">
        <v>0</v>
      </c>
      <c r="E141" s="15">
        <v>0</v>
      </c>
      <c r="F141" s="15">
        <v>50</v>
      </c>
      <c r="H141" s="66" t="e">
        <f t="shared" si="33"/>
        <v>#DIV/0!</v>
      </c>
      <c r="I141" s="66" t="e">
        <f t="shared" si="34"/>
        <v>#DIV/0!</v>
      </c>
      <c r="J141" s="66" t="e">
        <f t="shared" si="35"/>
        <v>#DIV/0!</v>
      </c>
      <c r="K141" s="66" t="e">
        <f t="shared" si="36"/>
        <v>#DIV/0!</v>
      </c>
    </row>
    <row r="142" spans="1:11">
      <c r="A142" s="15" t="s">
        <v>1677</v>
      </c>
      <c r="B142" s="15">
        <v>150</v>
      </c>
      <c r="C142" s="15">
        <v>0</v>
      </c>
      <c r="D142" s="15">
        <v>0</v>
      </c>
      <c r="E142" s="15">
        <v>0</v>
      </c>
      <c r="F142" s="15">
        <v>40</v>
      </c>
      <c r="H142" s="66">
        <f t="shared" si="33"/>
        <v>0</v>
      </c>
      <c r="I142" s="66">
        <f t="shared" si="34"/>
        <v>0</v>
      </c>
      <c r="J142" s="66">
        <f t="shared" si="35"/>
        <v>133.33333333333334</v>
      </c>
      <c r="K142" s="66">
        <f t="shared" si="36"/>
        <v>0</v>
      </c>
    </row>
    <row r="143" spans="1:11">
      <c r="A143" s="15" t="s">
        <v>1572</v>
      </c>
      <c r="B143" s="15">
        <v>160</v>
      </c>
      <c r="C143" s="15">
        <v>0</v>
      </c>
      <c r="D143" s="15">
        <v>0</v>
      </c>
      <c r="E143" s="15">
        <v>0</v>
      </c>
      <c r="F143" s="15">
        <v>5</v>
      </c>
      <c r="H143" s="66">
        <f t="shared" si="33"/>
        <v>0</v>
      </c>
      <c r="I143" s="66">
        <f t="shared" si="34"/>
        <v>0</v>
      </c>
      <c r="J143" s="66">
        <f t="shared" si="35"/>
        <v>15.625</v>
      </c>
      <c r="K143" s="66">
        <f t="shared" si="36"/>
        <v>0</v>
      </c>
    </row>
    <row r="144" spans="1:11">
      <c r="A144" s="15" t="s">
        <v>1573</v>
      </c>
      <c r="B144" s="15">
        <v>190</v>
      </c>
      <c r="C144" s="15">
        <v>0</v>
      </c>
      <c r="D144" s="15">
        <v>3</v>
      </c>
      <c r="E144" s="15">
        <v>0</v>
      </c>
      <c r="F144" s="15">
        <v>0</v>
      </c>
      <c r="H144" s="66">
        <f t="shared" si="33"/>
        <v>0</v>
      </c>
      <c r="I144" s="66">
        <f t="shared" si="34"/>
        <v>7.8947368421052637</v>
      </c>
      <c r="J144" s="66">
        <f t="shared" si="35"/>
        <v>0</v>
      </c>
      <c r="K144" s="66">
        <f t="shared" si="36"/>
        <v>0</v>
      </c>
    </row>
    <row r="145" spans="1:11">
      <c r="A145" s="15" t="s">
        <v>1574</v>
      </c>
      <c r="B145" s="15">
        <v>100</v>
      </c>
      <c r="C145" s="15">
        <v>0</v>
      </c>
      <c r="D145" s="15">
        <v>0</v>
      </c>
      <c r="E145" s="15">
        <v>0</v>
      </c>
      <c r="F145" s="15">
        <v>85</v>
      </c>
      <c r="H145" s="66">
        <f t="shared" si="33"/>
        <v>0</v>
      </c>
      <c r="I145" s="66">
        <f t="shared" si="34"/>
        <v>0</v>
      </c>
      <c r="J145" s="66">
        <f t="shared" si="35"/>
        <v>425</v>
      </c>
      <c r="K145" s="66">
        <f t="shared" si="36"/>
        <v>0</v>
      </c>
    </row>
    <row r="146" spans="1:11">
      <c r="A146" s="15" t="s">
        <v>1575</v>
      </c>
      <c r="B146" s="15">
        <v>0</v>
      </c>
      <c r="C146" s="15">
        <v>0</v>
      </c>
      <c r="D146" s="15">
        <v>0</v>
      </c>
      <c r="E146" s="15">
        <v>0</v>
      </c>
      <c r="F146" s="15">
        <v>10</v>
      </c>
      <c r="H146" s="66" t="e">
        <f t="shared" si="33"/>
        <v>#DIV/0!</v>
      </c>
      <c r="I146" s="66" t="e">
        <f t="shared" si="34"/>
        <v>#DIV/0!</v>
      </c>
      <c r="J146" s="66" t="e">
        <f t="shared" si="35"/>
        <v>#DIV/0!</v>
      </c>
      <c r="K146" s="66" t="e">
        <f t="shared" si="36"/>
        <v>#DIV/0!</v>
      </c>
    </row>
    <row r="147" spans="1:11">
      <c r="A147" s="15" t="s">
        <v>1576</v>
      </c>
      <c r="B147" s="15">
        <v>180</v>
      </c>
      <c r="C147" s="15">
        <v>0</v>
      </c>
      <c r="D147" s="15">
        <v>1</v>
      </c>
      <c r="E147" s="15">
        <v>0</v>
      </c>
      <c r="F147" s="15">
        <v>10</v>
      </c>
      <c r="H147" s="66">
        <f t="shared" si="33"/>
        <v>0</v>
      </c>
      <c r="I147" s="66">
        <f t="shared" si="34"/>
        <v>2.7777777777777777</v>
      </c>
      <c r="J147" s="66">
        <f t="shared" si="35"/>
        <v>27.777777777777775</v>
      </c>
      <c r="K147" s="66">
        <f t="shared" si="36"/>
        <v>0</v>
      </c>
    </row>
    <row r="148" spans="1:11">
      <c r="A148" s="15" t="s">
        <v>1577</v>
      </c>
      <c r="B148" s="15">
        <v>0</v>
      </c>
      <c r="C148" s="15">
        <v>0</v>
      </c>
      <c r="D148" s="15">
        <v>0</v>
      </c>
      <c r="E148" s="15">
        <v>0</v>
      </c>
      <c r="F148" s="15">
        <v>0</v>
      </c>
      <c r="H148" s="66" t="e">
        <f t="shared" si="33"/>
        <v>#DIV/0!</v>
      </c>
      <c r="I148" s="66" t="e">
        <f t="shared" si="34"/>
        <v>#DIV/0!</v>
      </c>
      <c r="J148" s="66" t="e">
        <f t="shared" si="35"/>
        <v>#DIV/0!</v>
      </c>
      <c r="K148" s="66" t="e">
        <f t="shared" si="36"/>
        <v>#DIV/0!</v>
      </c>
    </row>
    <row r="149" spans="1:11">
      <c r="A149" s="15" t="s">
        <v>1578</v>
      </c>
      <c r="B149" s="15">
        <v>130</v>
      </c>
      <c r="C149" s="15">
        <v>0</v>
      </c>
      <c r="D149" s="15">
        <v>1</v>
      </c>
      <c r="E149" s="15">
        <v>3.5</v>
      </c>
      <c r="F149" s="15">
        <v>80</v>
      </c>
      <c r="H149" s="66">
        <f t="shared" si="33"/>
        <v>0</v>
      </c>
      <c r="I149" s="66">
        <f t="shared" si="34"/>
        <v>3.8461538461538463</v>
      </c>
      <c r="J149" s="66">
        <f t="shared" si="35"/>
        <v>307.69230769230774</v>
      </c>
      <c r="K149" s="66">
        <f t="shared" si="36"/>
        <v>24.23076923076923</v>
      </c>
    </row>
    <row r="150" spans="1:11">
      <c r="A150" s="15" t="s">
        <v>1579</v>
      </c>
      <c r="B150" s="15">
        <v>130</v>
      </c>
      <c r="C150" s="15">
        <v>0</v>
      </c>
      <c r="D150" s="15">
        <v>1</v>
      </c>
      <c r="E150" s="15">
        <v>3.5</v>
      </c>
      <c r="F150" s="15">
        <v>40</v>
      </c>
      <c r="H150" s="66">
        <f t="shared" si="33"/>
        <v>0</v>
      </c>
      <c r="I150" s="66">
        <f t="shared" si="34"/>
        <v>3.8461538461538463</v>
      </c>
      <c r="J150" s="66">
        <f t="shared" si="35"/>
        <v>153.84615384615387</v>
      </c>
      <c r="K150" s="66">
        <f t="shared" si="36"/>
        <v>24.23076923076923</v>
      </c>
    </row>
    <row r="151" spans="1:11">
      <c r="A151" s="15" t="s">
        <v>1580</v>
      </c>
      <c r="B151" s="15">
        <v>140</v>
      </c>
      <c r="C151" s="15">
        <v>0</v>
      </c>
      <c r="D151" s="15">
        <v>1</v>
      </c>
      <c r="E151" s="15">
        <v>3.5</v>
      </c>
      <c r="F151" s="15">
        <v>40</v>
      </c>
      <c r="H151" s="66">
        <f t="shared" si="33"/>
        <v>0</v>
      </c>
      <c r="I151" s="66">
        <f t="shared" si="34"/>
        <v>3.5714285714285712</v>
      </c>
      <c r="J151" s="66">
        <f t="shared" si="35"/>
        <v>142.85714285714286</v>
      </c>
      <c r="K151" s="66">
        <f t="shared" si="36"/>
        <v>22.5</v>
      </c>
    </row>
    <row r="152" spans="1:11">
      <c r="A152" s="15" t="s">
        <v>1581</v>
      </c>
      <c r="B152" s="15">
        <v>130</v>
      </c>
      <c r="C152" s="15">
        <v>0</v>
      </c>
      <c r="D152" s="15">
        <v>1</v>
      </c>
      <c r="E152" s="15">
        <v>3.5</v>
      </c>
      <c r="F152" s="15">
        <v>40</v>
      </c>
      <c r="H152" s="66">
        <f t="shared" si="33"/>
        <v>0</v>
      </c>
      <c r="I152" s="66">
        <f t="shared" si="34"/>
        <v>3.8461538461538463</v>
      </c>
      <c r="J152" s="66">
        <f t="shared" si="35"/>
        <v>153.84615384615387</v>
      </c>
      <c r="K152" s="66">
        <f t="shared" si="36"/>
        <v>24.23076923076923</v>
      </c>
    </row>
    <row r="153" spans="1:11">
      <c r="A153" s="15" t="s">
        <v>1582</v>
      </c>
      <c r="B153" s="15">
        <v>110</v>
      </c>
      <c r="C153" s="15">
        <v>0</v>
      </c>
      <c r="D153" s="15">
        <v>0</v>
      </c>
      <c r="E153" s="15">
        <v>0</v>
      </c>
      <c r="F153" s="15">
        <v>5</v>
      </c>
      <c r="H153" s="66">
        <f t="shared" si="33"/>
        <v>0</v>
      </c>
      <c r="I153" s="66">
        <f t="shared" si="34"/>
        <v>0</v>
      </c>
      <c r="J153" s="66">
        <f t="shared" si="35"/>
        <v>22.727272727272727</v>
      </c>
      <c r="K153" s="66">
        <f t="shared" si="36"/>
        <v>0</v>
      </c>
    </row>
    <row r="154" spans="1:11">
      <c r="A154" s="15" t="s">
        <v>1583</v>
      </c>
      <c r="B154" s="15">
        <v>310</v>
      </c>
      <c r="C154" s="15">
        <v>0</v>
      </c>
      <c r="D154" s="15">
        <v>0</v>
      </c>
      <c r="E154" s="15">
        <v>0</v>
      </c>
      <c r="F154" s="15">
        <v>20</v>
      </c>
      <c r="H154" s="66">
        <f t="shared" si="33"/>
        <v>0</v>
      </c>
      <c r="I154" s="66">
        <f t="shared" si="34"/>
        <v>0</v>
      </c>
      <c r="J154" s="66">
        <f t="shared" si="35"/>
        <v>32.258064516129032</v>
      </c>
      <c r="K154" s="66">
        <f t="shared" si="36"/>
        <v>0</v>
      </c>
    </row>
    <row r="155" spans="1:11">
      <c r="A155" s="15" t="s">
        <v>1584</v>
      </c>
      <c r="B155" s="15">
        <v>210</v>
      </c>
      <c r="C155" s="15">
        <v>0</v>
      </c>
      <c r="D155" s="15">
        <v>0</v>
      </c>
      <c r="E155" s="15">
        <v>0</v>
      </c>
      <c r="F155" s="15">
        <v>15</v>
      </c>
      <c r="H155" s="66">
        <f t="shared" si="33"/>
        <v>0</v>
      </c>
      <c r="I155" s="66">
        <f t="shared" si="34"/>
        <v>0</v>
      </c>
      <c r="J155" s="66">
        <f t="shared" si="35"/>
        <v>35.714285714285715</v>
      </c>
      <c r="K155" s="66">
        <f t="shared" si="36"/>
        <v>0</v>
      </c>
    </row>
    <row r="156" spans="1:11">
      <c r="A156" s="15" t="s">
        <v>1585</v>
      </c>
      <c r="B156" s="15">
        <v>0</v>
      </c>
      <c r="C156" s="15">
        <v>0</v>
      </c>
      <c r="D156" s="15">
        <v>0</v>
      </c>
      <c r="E156" s="15">
        <v>0</v>
      </c>
      <c r="F156" s="15">
        <v>0</v>
      </c>
      <c r="H156" s="66" t="e">
        <f t="shared" si="33"/>
        <v>#DIV/0!</v>
      </c>
      <c r="I156" s="66" t="e">
        <f t="shared" si="34"/>
        <v>#DIV/0!</v>
      </c>
      <c r="J156" s="66" t="e">
        <f t="shared" si="35"/>
        <v>#DIV/0!</v>
      </c>
      <c r="K156" s="66" t="e">
        <f t="shared" si="36"/>
        <v>#DIV/0!</v>
      </c>
    </row>
    <row r="157" spans="1:11">
      <c r="A157" s="15" t="s">
        <v>1586</v>
      </c>
      <c r="B157" s="15">
        <v>0</v>
      </c>
      <c r="C157" s="15">
        <v>0</v>
      </c>
      <c r="D157" s="15">
        <v>0</v>
      </c>
      <c r="E157" s="15">
        <v>0</v>
      </c>
      <c r="F157" s="15">
        <v>15</v>
      </c>
      <c r="H157" s="66" t="e">
        <f t="shared" si="33"/>
        <v>#DIV/0!</v>
      </c>
      <c r="I157" s="66" t="e">
        <f t="shared" si="34"/>
        <v>#DIV/0!</v>
      </c>
      <c r="J157" s="66" t="e">
        <f t="shared" si="35"/>
        <v>#DIV/0!</v>
      </c>
      <c r="K157" s="66" t="e">
        <f t="shared" si="36"/>
        <v>#DIV/0!</v>
      </c>
    </row>
    <row r="158" spans="1:11">
      <c r="A158" s="15" t="s">
        <v>1587</v>
      </c>
      <c r="B158" s="15">
        <v>0</v>
      </c>
      <c r="C158" s="15">
        <v>0</v>
      </c>
      <c r="D158" s="15">
        <v>0</v>
      </c>
      <c r="E158" s="15">
        <v>0</v>
      </c>
      <c r="F158" s="15">
        <v>45</v>
      </c>
      <c r="H158" s="66" t="e">
        <f t="shared" si="33"/>
        <v>#DIV/0!</v>
      </c>
      <c r="I158" s="66" t="e">
        <f t="shared" si="34"/>
        <v>#DIV/0!</v>
      </c>
      <c r="J158" s="66" t="e">
        <f t="shared" si="35"/>
        <v>#DIV/0!</v>
      </c>
      <c r="K158" s="66" t="e">
        <f t="shared" si="36"/>
        <v>#DIV/0!</v>
      </c>
    </row>
    <row r="159" spans="1:11">
      <c r="A159" s="15" t="s">
        <v>1588</v>
      </c>
      <c r="B159" s="15">
        <v>0</v>
      </c>
      <c r="C159" s="15">
        <v>0</v>
      </c>
      <c r="D159" s="15">
        <v>0</v>
      </c>
      <c r="E159" s="15">
        <v>0</v>
      </c>
      <c r="F159" s="15">
        <v>30</v>
      </c>
      <c r="H159" s="66" t="e">
        <f t="shared" si="33"/>
        <v>#DIV/0!</v>
      </c>
      <c r="I159" s="66" t="e">
        <f t="shared" si="34"/>
        <v>#DIV/0!</v>
      </c>
      <c r="J159" s="66" t="e">
        <f t="shared" si="35"/>
        <v>#DIV/0!</v>
      </c>
      <c r="K159" s="66" t="e">
        <f t="shared" si="36"/>
        <v>#DIV/0!</v>
      </c>
    </row>
    <row r="160" spans="1:11">
      <c r="A160" s="15" t="s">
        <v>1589</v>
      </c>
      <c r="B160" s="15">
        <v>0</v>
      </c>
      <c r="C160" s="15">
        <v>0</v>
      </c>
      <c r="D160" s="15">
        <v>0</v>
      </c>
      <c r="E160" s="15">
        <v>0</v>
      </c>
      <c r="F160" s="15">
        <v>35</v>
      </c>
      <c r="H160" s="66" t="e">
        <f t="shared" si="33"/>
        <v>#DIV/0!</v>
      </c>
      <c r="I160" s="66" t="e">
        <f t="shared" si="34"/>
        <v>#DIV/0!</v>
      </c>
      <c r="J160" s="66" t="e">
        <f t="shared" si="35"/>
        <v>#DIV/0!</v>
      </c>
      <c r="K160" s="66" t="e">
        <f t="shared" si="36"/>
        <v>#DIV/0!</v>
      </c>
    </row>
    <row r="161" spans="1:11">
      <c r="A161" s="15" t="s">
        <v>1590</v>
      </c>
      <c r="B161" s="15">
        <v>0</v>
      </c>
      <c r="C161" s="15">
        <v>0</v>
      </c>
      <c r="D161" s="15">
        <v>0</v>
      </c>
      <c r="E161" s="15">
        <v>0</v>
      </c>
      <c r="F161" s="15">
        <v>110</v>
      </c>
      <c r="H161" s="66" t="e">
        <f t="shared" si="33"/>
        <v>#DIV/0!</v>
      </c>
      <c r="I161" s="66" t="e">
        <f t="shared" si="34"/>
        <v>#DIV/0!</v>
      </c>
      <c r="J161" s="66" t="e">
        <f t="shared" si="35"/>
        <v>#DIV/0!</v>
      </c>
      <c r="K161" s="66" t="e">
        <f t="shared" si="36"/>
        <v>#DIV/0!</v>
      </c>
    </row>
    <row r="162" spans="1:11">
      <c r="A162" s="15" t="s">
        <v>1591</v>
      </c>
      <c r="B162" s="15">
        <v>0</v>
      </c>
      <c r="C162" s="15">
        <v>0</v>
      </c>
      <c r="D162" s="15">
        <v>0</v>
      </c>
      <c r="E162" s="15">
        <v>0</v>
      </c>
      <c r="F162" s="15">
        <v>75</v>
      </c>
      <c r="H162" s="66" t="e">
        <f t="shared" si="33"/>
        <v>#DIV/0!</v>
      </c>
      <c r="I162" s="66" t="e">
        <f t="shared" si="34"/>
        <v>#DIV/0!</v>
      </c>
      <c r="J162" s="66" t="e">
        <f t="shared" si="35"/>
        <v>#DIV/0!</v>
      </c>
      <c r="K162" s="66" t="e">
        <f t="shared" si="36"/>
        <v>#DIV/0!</v>
      </c>
    </row>
    <row r="163" spans="1:11">
      <c r="A163" s="15" t="s">
        <v>1592</v>
      </c>
      <c r="B163" s="15">
        <v>110</v>
      </c>
      <c r="C163" s="15">
        <v>0</v>
      </c>
      <c r="D163" s="15">
        <v>0</v>
      </c>
      <c r="E163" s="15">
        <v>0</v>
      </c>
      <c r="F163" s="15">
        <v>35</v>
      </c>
      <c r="H163" s="66">
        <f t="shared" si="33"/>
        <v>0</v>
      </c>
      <c r="I163" s="66">
        <f t="shared" si="34"/>
        <v>0</v>
      </c>
      <c r="J163" s="66">
        <f t="shared" si="35"/>
        <v>159.09090909090909</v>
      </c>
      <c r="K163" s="66">
        <f t="shared" si="36"/>
        <v>0</v>
      </c>
    </row>
    <row r="164" spans="1:11">
      <c r="A164" s="15" t="s">
        <v>1593</v>
      </c>
      <c r="B164" s="15">
        <v>310</v>
      </c>
      <c r="C164" s="15">
        <v>0</v>
      </c>
      <c r="D164" s="15">
        <v>0</v>
      </c>
      <c r="E164" s="15">
        <v>0</v>
      </c>
      <c r="F164" s="15">
        <v>110</v>
      </c>
      <c r="H164" s="66">
        <f t="shared" si="33"/>
        <v>0</v>
      </c>
      <c r="I164" s="66">
        <f t="shared" si="34"/>
        <v>0</v>
      </c>
      <c r="J164" s="66">
        <f t="shared" si="35"/>
        <v>177.41935483870969</v>
      </c>
      <c r="K164" s="66">
        <f t="shared" si="36"/>
        <v>0</v>
      </c>
    </row>
    <row r="165" spans="1:11">
      <c r="A165" s="15" t="s">
        <v>1594</v>
      </c>
      <c r="B165" s="15">
        <v>210</v>
      </c>
      <c r="C165" s="15">
        <v>0</v>
      </c>
      <c r="D165" s="15">
        <v>0</v>
      </c>
      <c r="E165" s="15">
        <v>0</v>
      </c>
      <c r="F165" s="15">
        <v>75</v>
      </c>
      <c r="H165" s="66">
        <f t="shared" si="33"/>
        <v>0</v>
      </c>
      <c r="I165" s="66">
        <f t="shared" si="34"/>
        <v>0</v>
      </c>
      <c r="J165" s="66">
        <f t="shared" si="35"/>
        <v>178.57142857142858</v>
      </c>
      <c r="K165" s="66">
        <f t="shared" si="36"/>
        <v>0</v>
      </c>
    </row>
    <row r="166" spans="1:11">
      <c r="A166" s="15" t="s">
        <v>1595</v>
      </c>
      <c r="B166" s="15">
        <v>120</v>
      </c>
      <c r="C166" s="15">
        <v>0</v>
      </c>
      <c r="D166" s="15">
        <v>0</v>
      </c>
      <c r="E166" s="15">
        <v>0</v>
      </c>
      <c r="F166" s="15">
        <v>0</v>
      </c>
      <c r="H166" s="66">
        <f t="shared" si="33"/>
        <v>0</v>
      </c>
      <c r="I166" s="66">
        <f t="shared" si="34"/>
        <v>0</v>
      </c>
      <c r="J166" s="66">
        <f t="shared" si="35"/>
        <v>0</v>
      </c>
      <c r="K166" s="66">
        <f t="shared" si="36"/>
        <v>0</v>
      </c>
    </row>
    <row r="167" spans="1:11">
      <c r="A167" s="15" t="s">
        <v>1596</v>
      </c>
      <c r="B167" s="15">
        <v>350</v>
      </c>
      <c r="C167" s="15">
        <v>0</v>
      </c>
      <c r="D167" s="15">
        <v>0</v>
      </c>
      <c r="E167" s="15">
        <v>0</v>
      </c>
      <c r="F167" s="15">
        <v>10</v>
      </c>
      <c r="H167" s="66">
        <f t="shared" si="33"/>
        <v>0</v>
      </c>
      <c r="I167" s="66">
        <f t="shared" si="34"/>
        <v>0</v>
      </c>
      <c r="J167" s="66">
        <f t="shared" si="35"/>
        <v>14.285714285714285</v>
      </c>
      <c r="K167" s="66">
        <f t="shared" si="36"/>
        <v>0</v>
      </c>
    </row>
    <row r="168" spans="1:11">
      <c r="A168" s="15" t="s">
        <v>1597</v>
      </c>
      <c r="B168" s="15">
        <v>240</v>
      </c>
      <c r="C168" s="15">
        <v>0</v>
      </c>
      <c r="D168" s="15">
        <v>0</v>
      </c>
      <c r="E168" s="15">
        <v>0</v>
      </c>
      <c r="F168" s="15">
        <v>10</v>
      </c>
      <c r="H168" s="66">
        <f t="shared" si="33"/>
        <v>0</v>
      </c>
      <c r="I168" s="66">
        <f t="shared" si="34"/>
        <v>0</v>
      </c>
      <c r="J168" s="66">
        <f t="shared" si="35"/>
        <v>20.833333333333332</v>
      </c>
      <c r="K168" s="66">
        <f t="shared" si="36"/>
        <v>0</v>
      </c>
    </row>
    <row r="169" spans="1:11">
      <c r="A169" s="15" t="s">
        <v>1598</v>
      </c>
      <c r="B169" s="15">
        <v>120</v>
      </c>
      <c r="C169" s="15">
        <v>0</v>
      </c>
      <c r="D169" s="15">
        <v>2</v>
      </c>
      <c r="E169" s="15">
        <v>7</v>
      </c>
      <c r="F169" s="15">
        <v>140</v>
      </c>
      <c r="H169" s="66">
        <f t="shared" si="33"/>
        <v>0</v>
      </c>
      <c r="I169" s="66">
        <f t="shared" si="34"/>
        <v>8.3333333333333339</v>
      </c>
      <c r="J169" s="66">
        <f t="shared" si="35"/>
        <v>583.33333333333337</v>
      </c>
      <c r="K169" s="66">
        <f t="shared" si="36"/>
        <v>52.5</v>
      </c>
    </row>
    <row r="170" spans="1:11">
      <c r="A170" s="15" t="s">
        <v>1599</v>
      </c>
      <c r="B170" s="15">
        <v>90</v>
      </c>
      <c r="C170" s="15">
        <v>0</v>
      </c>
      <c r="D170" s="15">
        <v>2</v>
      </c>
      <c r="E170" s="15">
        <v>5</v>
      </c>
      <c r="F170" s="15">
        <v>100</v>
      </c>
      <c r="H170" s="66">
        <f t="shared" si="33"/>
        <v>0</v>
      </c>
      <c r="I170" s="66">
        <f t="shared" si="34"/>
        <v>11.111111111111111</v>
      </c>
      <c r="J170" s="66">
        <f t="shared" si="35"/>
        <v>555.55555555555554</v>
      </c>
      <c r="K170" s="66">
        <f t="shared" si="36"/>
        <v>50</v>
      </c>
    </row>
    <row r="171" spans="1:11">
      <c r="A171" s="15" t="s">
        <v>1600</v>
      </c>
      <c r="B171" s="15">
        <v>60</v>
      </c>
      <c r="C171" s="15">
        <v>0</v>
      </c>
      <c r="D171" s="15">
        <v>1</v>
      </c>
      <c r="E171" s="15">
        <v>3.5</v>
      </c>
      <c r="F171" s="15">
        <v>70</v>
      </c>
      <c r="H171" s="66">
        <f t="shared" si="33"/>
        <v>0</v>
      </c>
      <c r="I171" s="66">
        <f t="shared" si="34"/>
        <v>8.3333333333333339</v>
      </c>
      <c r="J171" s="66">
        <f t="shared" si="35"/>
        <v>583.33333333333337</v>
      </c>
      <c r="K171" s="66">
        <f t="shared" si="36"/>
        <v>52.5</v>
      </c>
    </row>
    <row r="172" spans="1:11">
      <c r="A172" s="15" t="s">
        <v>1601</v>
      </c>
      <c r="B172" s="15">
        <v>270</v>
      </c>
      <c r="C172" s="15">
        <v>0</v>
      </c>
      <c r="D172" s="15">
        <v>2</v>
      </c>
      <c r="E172" s="15">
        <v>7</v>
      </c>
      <c r="F172" s="15">
        <v>160</v>
      </c>
      <c r="H172" s="66">
        <f t="shared" si="33"/>
        <v>0</v>
      </c>
      <c r="I172" s="66">
        <f t="shared" si="34"/>
        <v>3.7037037037037037</v>
      </c>
      <c r="J172" s="66">
        <f t="shared" si="35"/>
        <v>296.2962962962963</v>
      </c>
      <c r="K172" s="66">
        <f t="shared" si="36"/>
        <v>23.333333333333332</v>
      </c>
    </row>
    <row r="173" spans="1:11">
      <c r="A173" s="15" t="s">
        <v>1602</v>
      </c>
      <c r="B173" s="15">
        <v>190</v>
      </c>
      <c r="C173" s="15">
        <v>0</v>
      </c>
      <c r="D173" s="15">
        <v>2</v>
      </c>
      <c r="E173" s="15">
        <v>5</v>
      </c>
      <c r="F173" s="15">
        <v>115</v>
      </c>
      <c r="H173" s="66">
        <f t="shared" si="33"/>
        <v>0</v>
      </c>
      <c r="I173" s="66">
        <f t="shared" si="34"/>
        <v>5.2631578947368416</v>
      </c>
      <c r="J173" s="66">
        <f t="shared" si="35"/>
        <v>302.63157894736844</v>
      </c>
      <c r="K173" s="66">
        <f t="shared" si="36"/>
        <v>23.684210526315788</v>
      </c>
    </row>
    <row r="174" spans="1:11">
      <c r="A174" s="15" t="s">
        <v>1603</v>
      </c>
      <c r="B174" s="15">
        <v>270</v>
      </c>
      <c r="C174" s="15">
        <v>0</v>
      </c>
      <c r="D174" s="15">
        <v>2</v>
      </c>
      <c r="E174" s="15">
        <v>7</v>
      </c>
      <c r="F174" s="15">
        <v>85</v>
      </c>
      <c r="H174" s="66">
        <f t="shared" si="33"/>
        <v>0</v>
      </c>
      <c r="I174" s="66">
        <f t="shared" si="34"/>
        <v>3.7037037037037037</v>
      </c>
      <c r="J174" s="66">
        <f t="shared" si="35"/>
        <v>157.40740740740742</v>
      </c>
      <c r="K174" s="66">
        <f t="shared" si="36"/>
        <v>23.333333333333332</v>
      </c>
    </row>
    <row r="175" spans="1:11">
      <c r="A175" s="15" t="s">
        <v>1604</v>
      </c>
      <c r="B175" s="15">
        <v>190</v>
      </c>
      <c r="C175" s="15">
        <v>0</v>
      </c>
      <c r="D175" s="15">
        <v>2</v>
      </c>
      <c r="E175" s="15">
        <v>5</v>
      </c>
      <c r="F175" s="15">
        <v>60</v>
      </c>
      <c r="H175" s="66">
        <f t="shared" si="33"/>
        <v>0</v>
      </c>
      <c r="I175" s="66">
        <f t="shared" si="34"/>
        <v>5.2631578947368416</v>
      </c>
      <c r="J175" s="66">
        <f t="shared" si="35"/>
        <v>157.89473684210526</v>
      </c>
      <c r="K175" s="66">
        <f t="shared" si="36"/>
        <v>23.684210526315788</v>
      </c>
    </row>
    <row r="176" spans="1:11">
      <c r="A176" s="15" t="s">
        <v>1605</v>
      </c>
      <c r="B176" s="15">
        <v>280</v>
      </c>
      <c r="C176" s="15">
        <v>0</v>
      </c>
      <c r="D176" s="15">
        <v>2</v>
      </c>
      <c r="E176" s="15">
        <v>7</v>
      </c>
      <c r="F176" s="15">
        <v>85</v>
      </c>
      <c r="H176" s="66">
        <f t="shared" si="33"/>
        <v>0</v>
      </c>
      <c r="I176" s="66">
        <f t="shared" si="34"/>
        <v>3.5714285714285712</v>
      </c>
      <c r="J176" s="66">
        <f t="shared" si="35"/>
        <v>151.78571428571428</v>
      </c>
      <c r="K176" s="66">
        <f t="shared" si="36"/>
        <v>22.5</v>
      </c>
    </row>
    <row r="177" spans="1:11">
      <c r="A177" s="15" t="s">
        <v>1606</v>
      </c>
      <c r="B177" s="15">
        <v>200</v>
      </c>
      <c r="C177" s="15">
        <v>0</v>
      </c>
      <c r="D177" s="15">
        <v>2</v>
      </c>
      <c r="E177" s="15">
        <v>5</v>
      </c>
      <c r="F177" s="15">
        <v>60</v>
      </c>
      <c r="H177" s="66">
        <f t="shared" si="33"/>
        <v>0</v>
      </c>
      <c r="I177" s="66">
        <f t="shared" si="34"/>
        <v>5</v>
      </c>
      <c r="J177" s="66">
        <f t="shared" si="35"/>
        <v>150</v>
      </c>
      <c r="K177" s="66">
        <f t="shared" si="36"/>
        <v>22.5</v>
      </c>
    </row>
    <row r="178" spans="1:11">
      <c r="A178" s="15" t="s">
        <v>1607</v>
      </c>
      <c r="B178" s="15">
        <v>270</v>
      </c>
      <c r="C178" s="15">
        <v>0</v>
      </c>
      <c r="D178" s="15">
        <v>2</v>
      </c>
      <c r="E178" s="15">
        <v>7</v>
      </c>
      <c r="F178" s="15">
        <v>85</v>
      </c>
      <c r="H178" s="66">
        <f t="shared" si="33"/>
        <v>0</v>
      </c>
      <c r="I178" s="66">
        <f t="shared" si="34"/>
        <v>3.7037037037037037</v>
      </c>
      <c r="J178" s="66">
        <f t="shared" si="35"/>
        <v>157.40740740740742</v>
      </c>
      <c r="K178" s="66">
        <f t="shared" si="36"/>
        <v>23.333333333333332</v>
      </c>
    </row>
    <row r="179" spans="1:11">
      <c r="A179" s="15" t="s">
        <v>1608</v>
      </c>
      <c r="B179" s="15">
        <v>190</v>
      </c>
      <c r="C179" s="15">
        <v>0</v>
      </c>
      <c r="D179" s="15">
        <v>2</v>
      </c>
      <c r="E179" s="15">
        <v>5</v>
      </c>
      <c r="F179" s="15">
        <v>60</v>
      </c>
      <c r="H179" s="66">
        <f t="shared" si="33"/>
        <v>0</v>
      </c>
      <c r="I179" s="66">
        <f t="shared" si="34"/>
        <v>5.2631578947368416</v>
      </c>
      <c r="J179" s="66">
        <f t="shared" si="35"/>
        <v>157.89473684210526</v>
      </c>
      <c r="K179" s="66">
        <f t="shared" si="36"/>
        <v>23.684210526315788</v>
      </c>
    </row>
    <row r="180" spans="1:11">
      <c r="A180" s="15" t="s">
        <v>1609</v>
      </c>
      <c r="B180" s="15">
        <v>0</v>
      </c>
      <c r="C180" s="15">
        <v>0</v>
      </c>
      <c r="D180" s="15">
        <v>0</v>
      </c>
      <c r="E180" s="15">
        <v>0</v>
      </c>
      <c r="F180" s="15">
        <v>5</v>
      </c>
      <c r="H180" s="66" t="e">
        <f t="shared" si="33"/>
        <v>#DIV/0!</v>
      </c>
      <c r="I180" s="66" t="e">
        <f t="shared" si="34"/>
        <v>#DIV/0!</v>
      </c>
      <c r="J180" s="66" t="e">
        <f t="shared" si="35"/>
        <v>#DIV/0!</v>
      </c>
      <c r="K180" s="66" t="e">
        <f t="shared" si="36"/>
        <v>#DIV/0!</v>
      </c>
    </row>
    <row r="181" spans="1:11">
      <c r="A181" s="15" t="s">
        <v>1610</v>
      </c>
      <c r="B181" s="15">
        <v>0</v>
      </c>
      <c r="C181" s="15">
        <v>0</v>
      </c>
      <c r="D181" s="15">
        <v>0</v>
      </c>
      <c r="E181" s="15">
        <v>0</v>
      </c>
      <c r="F181" s="15">
        <v>20</v>
      </c>
      <c r="H181" s="66" t="e">
        <f t="shared" si="33"/>
        <v>#DIV/0!</v>
      </c>
      <c r="I181" s="66" t="e">
        <f t="shared" si="34"/>
        <v>#DIV/0!</v>
      </c>
      <c r="J181" s="66" t="e">
        <f t="shared" si="35"/>
        <v>#DIV/0!</v>
      </c>
      <c r="K181" s="66" t="e">
        <f t="shared" si="36"/>
        <v>#DIV/0!</v>
      </c>
    </row>
    <row r="182" spans="1:11">
      <c r="A182" s="15" t="s">
        <v>1611</v>
      </c>
      <c r="B182" s="15">
        <v>0</v>
      </c>
      <c r="C182" s="15">
        <v>0</v>
      </c>
      <c r="D182" s="15">
        <v>0</v>
      </c>
      <c r="E182" s="15">
        <v>0</v>
      </c>
      <c r="F182" s="15">
        <v>15</v>
      </c>
      <c r="H182" s="66" t="e">
        <f t="shared" si="33"/>
        <v>#DIV/0!</v>
      </c>
      <c r="I182" s="66" t="e">
        <f t="shared" si="34"/>
        <v>#DIV/0!</v>
      </c>
      <c r="J182" s="66" t="e">
        <f t="shared" si="35"/>
        <v>#DIV/0!</v>
      </c>
      <c r="K182" s="66" t="e">
        <f t="shared" si="36"/>
        <v>#DIV/0!</v>
      </c>
    </row>
    <row r="183" spans="1:11">
      <c r="A183" s="15" t="s">
        <v>1612</v>
      </c>
      <c r="B183" s="15">
        <v>340</v>
      </c>
      <c r="C183" s="15">
        <v>0</v>
      </c>
      <c r="D183" s="15">
        <v>16</v>
      </c>
      <c r="E183" s="15">
        <v>3</v>
      </c>
      <c r="F183" s="15">
        <v>280</v>
      </c>
      <c r="H183" s="66">
        <f t="shared" si="33"/>
        <v>0</v>
      </c>
      <c r="I183" s="66">
        <f t="shared" si="34"/>
        <v>23.52941176470588</v>
      </c>
      <c r="J183" s="66">
        <f t="shared" si="35"/>
        <v>411.76470588235293</v>
      </c>
      <c r="K183" s="66">
        <f t="shared" si="36"/>
        <v>7.9411764705882346</v>
      </c>
    </row>
    <row r="184" spans="1:11">
      <c r="A184" s="15" t="s">
        <v>1613</v>
      </c>
      <c r="B184" s="15">
        <v>220</v>
      </c>
      <c r="C184" s="15">
        <v>0</v>
      </c>
      <c r="D184" s="15">
        <v>9</v>
      </c>
      <c r="E184" s="15">
        <v>2.5</v>
      </c>
      <c r="F184" s="15">
        <v>160</v>
      </c>
      <c r="H184" s="66">
        <f t="shared" si="33"/>
        <v>0</v>
      </c>
      <c r="I184" s="66">
        <f t="shared" si="34"/>
        <v>20.454545454545453</v>
      </c>
      <c r="J184" s="66">
        <f t="shared" si="35"/>
        <v>363.63636363636363</v>
      </c>
      <c r="K184" s="66">
        <f t="shared" si="36"/>
        <v>10.227272727272728</v>
      </c>
    </row>
    <row r="185" spans="1:11">
      <c r="A185" s="15" t="s">
        <v>1614</v>
      </c>
      <c r="B185" s="15">
        <v>300</v>
      </c>
      <c r="C185" s="15">
        <v>0</v>
      </c>
      <c r="D185" s="15">
        <v>12</v>
      </c>
      <c r="E185" s="15">
        <v>3</v>
      </c>
      <c r="F185" s="15">
        <v>230</v>
      </c>
      <c r="H185" s="66">
        <f t="shared" si="33"/>
        <v>0</v>
      </c>
      <c r="I185" s="66">
        <f t="shared" si="34"/>
        <v>20</v>
      </c>
      <c r="J185" s="66">
        <f t="shared" si="35"/>
        <v>383.33333333333337</v>
      </c>
      <c r="K185" s="66">
        <f t="shared" si="36"/>
        <v>9</v>
      </c>
    </row>
    <row r="186" spans="1:11">
      <c r="A186" s="15" t="s">
        <v>1615</v>
      </c>
      <c r="B186" s="15">
        <v>250</v>
      </c>
      <c r="C186" s="15">
        <v>0</v>
      </c>
      <c r="D186" s="15">
        <v>9</v>
      </c>
      <c r="E186" s="15">
        <v>3</v>
      </c>
      <c r="F186" s="15">
        <v>180</v>
      </c>
      <c r="H186" s="66">
        <f t="shared" si="33"/>
        <v>0</v>
      </c>
      <c r="I186" s="66">
        <f t="shared" si="34"/>
        <v>18</v>
      </c>
      <c r="J186" s="66">
        <f t="shared" si="35"/>
        <v>360</v>
      </c>
      <c r="K186" s="66">
        <f t="shared" si="36"/>
        <v>10.8</v>
      </c>
    </row>
    <row r="187" spans="1:11">
      <c r="A187" s="15" t="s">
        <v>1616</v>
      </c>
      <c r="B187" s="15">
        <v>210</v>
      </c>
      <c r="C187" s="15">
        <v>0</v>
      </c>
      <c r="D187" s="15">
        <v>8</v>
      </c>
      <c r="E187" s="15">
        <v>2.5</v>
      </c>
      <c r="F187" s="15">
        <v>150</v>
      </c>
      <c r="H187" s="66">
        <f t="shared" si="33"/>
        <v>0</v>
      </c>
      <c r="I187" s="66">
        <f t="shared" si="34"/>
        <v>19.047619047619051</v>
      </c>
      <c r="J187" s="66">
        <f t="shared" si="35"/>
        <v>357.14285714285717</v>
      </c>
      <c r="K187" s="66">
        <f t="shared" si="36"/>
        <v>10.714285714285714</v>
      </c>
    </row>
    <row r="188" spans="1:11">
      <c r="A188" s="15" t="s">
        <v>1617</v>
      </c>
      <c r="B188" s="15">
        <v>280</v>
      </c>
      <c r="C188" s="15">
        <v>0</v>
      </c>
      <c r="D188" s="15">
        <v>4</v>
      </c>
      <c r="E188" s="15">
        <v>0</v>
      </c>
      <c r="F188" s="15">
        <v>5</v>
      </c>
      <c r="H188" s="66">
        <f t="shared" si="33"/>
        <v>0</v>
      </c>
      <c r="I188" s="66">
        <f t="shared" si="34"/>
        <v>7.1428571428571423</v>
      </c>
      <c r="J188" s="66">
        <f t="shared" si="35"/>
        <v>8.9285714285714288</v>
      </c>
      <c r="K188" s="66">
        <f t="shared" si="36"/>
        <v>0</v>
      </c>
    </row>
    <row r="189" spans="1:11">
      <c r="A189" s="15" t="s">
        <v>1618</v>
      </c>
      <c r="B189" s="15">
        <v>150</v>
      </c>
      <c r="C189" s="15">
        <v>0</v>
      </c>
      <c r="D189" s="15">
        <v>2</v>
      </c>
      <c r="E189" s="15">
        <v>0</v>
      </c>
      <c r="F189" s="15">
        <v>0</v>
      </c>
      <c r="H189" s="66">
        <f t="shared" si="33"/>
        <v>0</v>
      </c>
      <c r="I189" s="66">
        <f t="shared" si="34"/>
        <v>6.666666666666667</v>
      </c>
      <c r="J189" s="66">
        <f t="shared" si="35"/>
        <v>0</v>
      </c>
      <c r="K189" s="66">
        <f t="shared" si="36"/>
        <v>0</v>
      </c>
    </row>
    <row r="190" spans="1:11">
      <c r="A190" s="15" t="s">
        <v>1619</v>
      </c>
      <c r="B190" s="15">
        <v>70</v>
      </c>
      <c r="C190" s="15">
        <v>0</v>
      </c>
      <c r="D190" s="15">
        <v>0</v>
      </c>
      <c r="E190" s="15">
        <v>0</v>
      </c>
      <c r="F190" s="15">
        <v>65</v>
      </c>
      <c r="H190" s="66">
        <f t="shared" si="33"/>
        <v>0</v>
      </c>
      <c r="I190" s="66">
        <f t="shared" si="34"/>
        <v>0</v>
      </c>
      <c r="J190" s="66">
        <f t="shared" si="35"/>
        <v>464.28571428571428</v>
      </c>
      <c r="K190" s="66">
        <f t="shared" si="36"/>
        <v>0</v>
      </c>
    </row>
    <row r="191" spans="1:11">
      <c r="A191" s="15" t="s">
        <v>1620</v>
      </c>
      <c r="B191" s="15">
        <v>220</v>
      </c>
      <c r="C191" s="15">
        <v>0</v>
      </c>
      <c r="D191" s="15">
        <v>0</v>
      </c>
      <c r="E191" s="15">
        <v>0</v>
      </c>
      <c r="F191" s="15">
        <v>190</v>
      </c>
      <c r="H191" s="66">
        <f t="shared" si="33"/>
        <v>0</v>
      </c>
      <c r="I191" s="66">
        <f t="shared" si="34"/>
        <v>0</v>
      </c>
      <c r="J191" s="66">
        <f t="shared" si="35"/>
        <v>431.81818181818181</v>
      </c>
      <c r="K191" s="66">
        <f t="shared" si="36"/>
        <v>0</v>
      </c>
    </row>
    <row r="192" spans="1:11">
      <c r="A192" s="15" t="s">
        <v>1621</v>
      </c>
      <c r="B192" s="15">
        <v>150</v>
      </c>
      <c r="C192" s="15">
        <v>0</v>
      </c>
      <c r="D192" s="15">
        <v>0</v>
      </c>
      <c r="E192" s="15">
        <v>0</v>
      </c>
      <c r="F192" s="15">
        <v>130</v>
      </c>
      <c r="H192" s="66">
        <f t="shared" si="33"/>
        <v>0</v>
      </c>
      <c r="I192" s="66">
        <f t="shared" si="34"/>
        <v>0</v>
      </c>
      <c r="J192" s="66">
        <f t="shared" si="35"/>
        <v>433.33333333333337</v>
      </c>
      <c r="K192" s="66">
        <f t="shared" si="36"/>
        <v>0</v>
      </c>
    </row>
    <row r="193" spans="1:11">
      <c r="A193" s="15" t="s">
        <v>1622</v>
      </c>
      <c r="B193" s="15">
        <v>110</v>
      </c>
      <c r="C193" s="15">
        <v>0</v>
      </c>
      <c r="D193" s="15">
        <v>0</v>
      </c>
      <c r="E193" s="15">
        <v>0</v>
      </c>
      <c r="F193" s="15">
        <v>30</v>
      </c>
      <c r="H193" s="66">
        <f t="shared" si="33"/>
        <v>0</v>
      </c>
      <c r="I193" s="66">
        <f t="shared" si="34"/>
        <v>0</v>
      </c>
      <c r="J193" s="66">
        <f t="shared" si="35"/>
        <v>136.36363636363635</v>
      </c>
      <c r="K193" s="66">
        <f t="shared" si="36"/>
        <v>0</v>
      </c>
    </row>
    <row r="194" spans="1:11">
      <c r="A194" s="15" t="s">
        <v>1623</v>
      </c>
      <c r="B194" s="15">
        <v>310</v>
      </c>
      <c r="C194" s="15">
        <v>0</v>
      </c>
      <c r="D194" s="15">
        <v>0</v>
      </c>
      <c r="E194" s="15">
        <v>0</v>
      </c>
      <c r="F194" s="15">
        <v>80</v>
      </c>
      <c r="H194" s="66">
        <f t="shared" si="33"/>
        <v>0</v>
      </c>
      <c r="I194" s="66">
        <f t="shared" si="34"/>
        <v>0</v>
      </c>
      <c r="J194" s="66">
        <f t="shared" si="35"/>
        <v>129.03225806451613</v>
      </c>
      <c r="K194" s="66">
        <f t="shared" si="36"/>
        <v>0</v>
      </c>
    </row>
    <row r="195" spans="1:11">
      <c r="A195" s="15" t="s">
        <v>1624</v>
      </c>
      <c r="B195" s="15">
        <v>210</v>
      </c>
      <c r="C195" s="15">
        <v>0</v>
      </c>
      <c r="D195" s="15">
        <v>0</v>
      </c>
      <c r="E195" s="15">
        <v>0</v>
      </c>
      <c r="F195" s="15">
        <v>55</v>
      </c>
      <c r="H195" s="66">
        <f t="shared" si="33"/>
        <v>0</v>
      </c>
      <c r="I195" s="66">
        <f t="shared" si="34"/>
        <v>0</v>
      </c>
      <c r="J195" s="66">
        <f t="shared" si="35"/>
        <v>130.95238095238096</v>
      </c>
      <c r="K195" s="66">
        <f t="shared" si="36"/>
        <v>0</v>
      </c>
    </row>
    <row r="196" spans="1:11">
      <c r="A196" s="15" t="s">
        <v>1625</v>
      </c>
      <c r="B196" s="15">
        <v>110</v>
      </c>
      <c r="C196" s="15">
        <v>0</v>
      </c>
      <c r="D196" s="15">
        <v>0</v>
      </c>
      <c r="E196" s="15">
        <v>0</v>
      </c>
      <c r="F196" s="15">
        <v>5</v>
      </c>
      <c r="H196" s="66">
        <f t="shared" si="33"/>
        <v>0</v>
      </c>
      <c r="I196" s="66">
        <f t="shared" si="34"/>
        <v>0</v>
      </c>
      <c r="J196" s="66">
        <f t="shared" si="35"/>
        <v>22.727272727272727</v>
      </c>
      <c r="K196" s="66">
        <f t="shared" si="36"/>
        <v>0</v>
      </c>
    </row>
    <row r="197" spans="1:11">
      <c r="A197" s="15" t="s">
        <v>1626</v>
      </c>
      <c r="B197" s="15">
        <v>280</v>
      </c>
      <c r="C197" s="15">
        <v>0</v>
      </c>
      <c r="D197" s="15">
        <v>1</v>
      </c>
      <c r="E197" s="15">
        <v>0</v>
      </c>
      <c r="F197" s="15">
        <v>15</v>
      </c>
      <c r="H197" s="66">
        <f t="shared" si="33"/>
        <v>0</v>
      </c>
      <c r="I197" s="66">
        <f t="shared" si="34"/>
        <v>1.7857142857142856</v>
      </c>
      <c r="J197" s="66">
        <f t="shared" si="35"/>
        <v>26.785714285714285</v>
      </c>
      <c r="K197" s="66">
        <f t="shared" si="36"/>
        <v>0</v>
      </c>
    </row>
    <row r="198" spans="1:11" ht="15" thickBot="1">
      <c r="A198" s="15" t="s">
        <v>1627</v>
      </c>
      <c r="B198" s="15">
        <v>150</v>
      </c>
      <c r="C198" s="15">
        <v>0</v>
      </c>
      <c r="D198" s="15">
        <v>1</v>
      </c>
      <c r="E198" s="15">
        <v>0</v>
      </c>
      <c r="F198" s="15">
        <v>10</v>
      </c>
      <c r="H198" s="66">
        <f t="shared" si="33"/>
        <v>0</v>
      </c>
      <c r="I198" s="66">
        <f t="shared" si="34"/>
        <v>3.3333333333333335</v>
      </c>
      <c r="J198" s="66">
        <f t="shared" si="35"/>
        <v>33.333333333333336</v>
      </c>
      <c r="K198" s="66">
        <f t="shared" si="36"/>
        <v>0</v>
      </c>
    </row>
    <row r="199" spans="1:11" ht="15" thickBot="1">
      <c r="A199" s="20" t="s">
        <v>1628</v>
      </c>
      <c r="F199" s="15">
        <v>0</v>
      </c>
    </row>
    <row r="200" spans="1:11">
      <c r="A200" s="15" t="s">
        <v>1585</v>
      </c>
      <c r="B200" s="15">
        <v>0</v>
      </c>
      <c r="C200" s="15">
        <v>0</v>
      </c>
      <c r="D200" s="15">
        <v>0</v>
      </c>
      <c r="E200" s="15">
        <v>0</v>
      </c>
      <c r="F200" s="15">
        <v>0</v>
      </c>
      <c r="H200" s="66" t="e">
        <f t="shared" ref="H200" si="37">C200/B200*500</f>
        <v>#DIV/0!</v>
      </c>
      <c r="I200" s="66" t="e">
        <f t="shared" ref="I200" si="38">D200/B200*500</f>
        <v>#DIV/0!</v>
      </c>
      <c r="J200" s="66" t="e">
        <f t="shared" ref="J200" si="39">F200/B200*500</f>
        <v>#DIV/0!</v>
      </c>
      <c r="K200" s="66" t="e">
        <f t="shared" ref="K200" si="40">(E200*9)/B200*100</f>
        <v>#DIV/0!</v>
      </c>
    </row>
    <row r="201" spans="1:11">
      <c r="A201" s="15" t="s">
        <v>1577</v>
      </c>
      <c r="B201" s="15">
        <v>0</v>
      </c>
      <c r="C201" s="15">
        <v>0</v>
      </c>
      <c r="D201" s="15">
        <v>0</v>
      </c>
      <c r="E201" s="15">
        <v>0</v>
      </c>
      <c r="F201" s="15">
        <v>140</v>
      </c>
      <c r="H201" s="66" t="e">
        <f t="shared" ref="H201:H264" si="41">C201/B201*500</f>
        <v>#DIV/0!</v>
      </c>
      <c r="I201" s="66" t="e">
        <f t="shared" ref="I201:I264" si="42">D201/B201*500</f>
        <v>#DIV/0!</v>
      </c>
      <c r="J201" s="66" t="e">
        <f t="shared" ref="J201:J264" si="43">F201/B201*500</f>
        <v>#DIV/0!</v>
      </c>
      <c r="K201" s="66" t="e">
        <f t="shared" ref="K201:K264" si="44">(E201*9)/B201*100</f>
        <v>#DIV/0!</v>
      </c>
    </row>
    <row r="202" spans="1:11">
      <c r="A202" s="15" t="s">
        <v>1598</v>
      </c>
      <c r="B202" s="15">
        <v>120</v>
      </c>
      <c r="C202" s="15">
        <v>0</v>
      </c>
      <c r="D202" s="15">
        <v>2</v>
      </c>
      <c r="E202" s="15">
        <v>7</v>
      </c>
      <c r="F202" s="15">
        <v>100</v>
      </c>
      <c r="H202" s="66">
        <f t="shared" si="41"/>
        <v>0</v>
      </c>
      <c r="I202" s="66">
        <f t="shared" si="42"/>
        <v>8.3333333333333339</v>
      </c>
      <c r="J202" s="66">
        <f t="shared" si="43"/>
        <v>416.66666666666669</v>
      </c>
      <c r="K202" s="66">
        <f t="shared" si="44"/>
        <v>52.5</v>
      </c>
    </row>
    <row r="203" spans="1:11">
      <c r="A203" s="15" t="s">
        <v>1599</v>
      </c>
      <c r="B203" s="15">
        <v>90</v>
      </c>
      <c r="C203" s="15">
        <v>0</v>
      </c>
      <c r="D203" s="15">
        <v>2</v>
      </c>
      <c r="E203" s="15">
        <v>5</v>
      </c>
      <c r="F203" s="15">
        <v>70</v>
      </c>
      <c r="H203" s="66">
        <f t="shared" si="41"/>
        <v>0</v>
      </c>
      <c r="I203" s="66">
        <f t="shared" si="42"/>
        <v>11.111111111111111</v>
      </c>
      <c r="J203" s="66">
        <f t="shared" si="43"/>
        <v>388.88888888888891</v>
      </c>
      <c r="K203" s="66">
        <f t="shared" si="44"/>
        <v>50</v>
      </c>
    </row>
    <row r="204" spans="1:11">
      <c r="A204" s="15" t="s">
        <v>1629</v>
      </c>
      <c r="B204" s="15">
        <v>60</v>
      </c>
      <c r="C204" s="15">
        <v>0</v>
      </c>
      <c r="D204" s="15">
        <v>1</v>
      </c>
      <c r="E204" s="15">
        <v>3.5</v>
      </c>
      <c r="F204" s="15">
        <v>160</v>
      </c>
      <c r="H204" s="66">
        <f t="shared" si="41"/>
        <v>0</v>
      </c>
      <c r="I204" s="66">
        <f t="shared" si="42"/>
        <v>8.3333333333333339</v>
      </c>
      <c r="J204" s="66">
        <f t="shared" si="43"/>
        <v>1333.3333333333333</v>
      </c>
      <c r="K204" s="66">
        <f t="shared" si="44"/>
        <v>52.5</v>
      </c>
    </row>
    <row r="205" spans="1:11">
      <c r="A205" s="15" t="s">
        <v>1601</v>
      </c>
      <c r="B205" s="15">
        <v>270</v>
      </c>
      <c r="C205" s="15">
        <v>0</v>
      </c>
      <c r="D205" s="15">
        <v>2</v>
      </c>
      <c r="E205" s="15">
        <v>7</v>
      </c>
      <c r="F205" s="15">
        <v>115</v>
      </c>
      <c r="H205" s="66">
        <f t="shared" si="41"/>
        <v>0</v>
      </c>
      <c r="I205" s="66">
        <f t="shared" si="42"/>
        <v>3.7037037037037037</v>
      </c>
      <c r="J205" s="66">
        <f t="shared" si="43"/>
        <v>212.96296296296296</v>
      </c>
      <c r="K205" s="66">
        <f t="shared" si="44"/>
        <v>23.333333333333332</v>
      </c>
    </row>
    <row r="206" spans="1:11">
      <c r="A206" s="15" t="s">
        <v>1602</v>
      </c>
      <c r="B206" s="15">
        <v>190</v>
      </c>
      <c r="C206" s="15">
        <v>0</v>
      </c>
      <c r="D206" s="15">
        <v>2</v>
      </c>
      <c r="E206" s="15">
        <v>5</v>
      </c>
      <c r="F206" s="15">
        <v>80</v>
      </c>
      <c r="H206" s="66">
        <f t="shared" si="41"/>
        <v>0</v>
      </c>
      <c r="I206" s="66">
        <f t="shared" si="42"/>
        <v>5.2631578947368416</v>
      </c>
      <c r="J206" s="66">
        <f t="shared" si="43"/>
        <v>210.52631578947367</v>
      </c>
      <c r="K206" s="66">
        <f t="shared" si="44"/>
        <v>23.684210526315788</v>
      </c>
    </row>
    <row r="207" spans="1:11">
      <c r="A207" s="15" t="s">
        <v>1578</v>
      </c>
      <c r="B207" s="15">
        <v>130</v>
      </c>
      <c r="C207" s="15">
        <v>0</v>
      </c>
      <c r="D207" s="15">
        <v>1</v>
      </c>
      <c r="E207" s="15">
        <v>3.5</v>
      </c>
      <c r="F207" s="15">
        <v>85</v>
      </c>
      <c r="H207" s="66">
        <f t="shared" si="41"/>
        <v>0</v>
      </c>
      <c r="I207" s="66">
        <f t="shared" si="42"/>
        <v>3.8461538461538463</v>
      </c>
      <c r="J207" s="66">
        <f t="shared" si="43"/>
        <v>326.92307692307691</v>
      </c>
      <c r="K207" s="66">
        <f t="shared" si="44"/>
        <v>24.23076923076923</v>
      </c>
    </row>
    <row r="208" spans="1:11">
      <c r="A208" s="15" t="s">
        <v>1603</v>
      </c>
      <c r="B208" s="15">
        <v>270</v>
      </c>
      <c r="C208" s="15">
        <v>0</v>
      </c>
      <c r="D208" s="15">
        <v>2</v>
      </c>
      <c r="E208" s="15">
        <v>7</v>
      </c>
      <c r="F208" s="15">
        <v>60</v>
      </c>
      <c r="H208" s="66">
        <f t="shared" si="41"/>
        <v>0</v>
      </c>
      <c r="I208" s="66">
        <f t="shared" si="42"/>
        <v>3.7037037037037037</v>
      </c>
      <c r="J208" s="66">
        <f t="shared" si="43"/>
        <v>111.1111111111111</v>
      </c>
      <c r="K208" s="66">
        <f t="shared" si="44"/>
        <v>23.333333333333332</v>
      </c>
    </row>
    <row r="209" spans="1:11">
      <c r="A209" s="15" t="s">
        <v>1604</v>
      </c>
      <c r="B209" s="15">
        <v>190</v>
      </c>
      <c r="C209" s="15">
        <v>0</v>
      </c>
      <c r="D209" s="15">
        <v>2</v>
      </c>
      <c r="E209" s="15">
        <v>5</v>
      </c>
      <c r="F209" s="15">
        <v>40</v>
      </c>
      <c r="H209" s="66">
        <f t="shared" si="41"/>
        <v>0</v>
      </c>
      <c r="I209" s="66">
        <f t="shared" si="42"/>
        <v>5.2631578947368416</v>
      </c>
      <c r="J209" s="66">
        <f t="shared" si="43"/>
        <v>105.26315789473684</v>
      </c>
      <c r="K209" s="66">
        <f t="shared" si="44"/>
        <v>23.684210526315788</v>
      </c>
    </row>
    <row r="210" spans="1:11">
      <c r="A210" s="15" t="s">
        <v>1579</v>
      </c>
      <c r="B210" s="15">
        <v>130</v>
      </c>
      <c r="C210" s="15">
        <v>0</v>
      </c>
      <c r="D210" s="15">
        <v>1</v>
      </c>
      <c r="E210" s="15">
        <v>3.5</v>
      </c>
      <c r="F210" s="15">
        <v>85</v>
      </c>
      <c r="H210" s="66">
        <f t="shared" si="41"/>
        <v>0</v>
      </c>
      <c r="I210" s="66">
        <f t="shared" si="42"/>
        <v>3.8461538461538463</v>
      </c>
      <c r="J210" s="66">
        <f t="shared" si="43"/>
        <v>326.92307692307691</v>
      </c>
      <c r="K210" s="66">
        <f t="shared" si="44"/>
        <v>24.23076923076923</v>
      </c>
    </row>
    <row r="211" spans="1:11">
      <c r="A211" s="15" t="s">
        <v>1605</v>
      </c>
      <c r="B211" s="15">
        <v>280</v>
      </c>
      <c r="C211" s="15">
        <v>0</v>
      </c>
      <c r="D211" s="15">
        <v>2</v>
      </c>
      <c r="E211" s="15">
        <v>7</v>
      </c>
      <c r="F211" s="15">
        <v>60</v>
      </c>
      <c r="H211" s="66">
        <f t="shared" si="41"/>
        <v>0</v>
      </c>
      <c r="I211" s="66">
        <f t="shared" si="42"/>
        <v>3.5714285714285712</v>
      </c>
      <c r="J211" s="66">
        <f t="shared" si="43"/>
        <v>107.14285714285714</v>
      </c>
      <c r="K211" s="66">
        <f t="shared" si="44"/>
        <v>22.5</v>
      </c>
    </row>
    <row r="212" spans="1:11">
      <c r="A212" s="15" t="s">
        <v>1606</v>
      </c>
      <c r="B212" s="15">
        <v>200</v>
      </c>
      <c r="C212" s="15">
        <v>0</v>
      </c>
      <c r="D212" s="15">
        <v>2</v>
      </c>
      <c r="E212" s="15">
        <v>5</v>
      </c>
      <c r="F212" s="15">
        <v>40</v>
      </c>
      <c r="H212" s="66">
        <f t="shared" si="41"/>
        <v>0</v>
      </c>
      <c r="I212" s="66">
        <f t="shared" si="42"/>
        <v>5</v>
      </c>
      <c r="J212" s="66">
        <f t="shared" si="43"/>
        <v>100</v>
      </c>
      <c r="K212" s="66">
        <f t="shared" si="44"/>
        <v>22.5</v>
      </c>
    </row>
    <row r="213" spans="1:11">
      <c r="A213" s="15" t="s">
        <v>1580</v>
      </c>
      <c r="B213" s="15">
        <v>140</v>
      </c>
      <c r="C213" s="15">
        <v>0</v>
      </c>
      <c r="D213" s="15">
        <v>1</v>
      </c>
      <c r="E213" s="15">
        <v>3.5</v>
      </c>
      <c r="F213" s="15">
        <v>85</v>
      </c>
      <c r="H213" s="66">
        <f t="shared" si="41"/>
        <v>0</v>
      </c>
      <c r="I213" s="66">
        <f t="shared" si="42"/>
        <v>3.5714285714285712</v>
      </c>
      <c r="J213" s="66">
        <f t="shared" si="43"/>
        <v>303.57142857142856</v>
      </c>
      <c r="K213" s="66">
        <f t="shared" si="44"/>
        <v>22.5</v>
      </c>
    </row>
    <row r="214" spans="1:11">
      <c r="A214" s="15" t="s">
        <v>1607</v>
      </c>
      <c r="B214" s="15">
        <v>270</v>
      </c>
      <c r="C214" s="15">
        <v>0</v>
      </c>
      <c r="D214" s="15">
        <v>2</v>
      </c>
      <c r="E214" s="15">
        <v>7</v>
      </c>
      <c r="F214" s="15">
        <v>60</v>
      </c>
      <c r="H214" s="66">
        <f t="shared" si="41"/>
        <v>0</v>
      </c>
      <c r="I214" s="66">
        <f t="shared" si="42"/>
        <v>3.7037037037037037</v>
      </c>
      <c r="J214" s="66">
        <f t="shared" si="43"/>
        <v>111.1111111111111</v>
      </c>
      <c r="K214" s="66">
        <f t="shared" si="44"/>
        <v>23.333333333333332</v>
      </c>
    </row>
    <row r="215" spans="1:11">
      <c r="A215" s="15" t="s">
        <v>1608</v>
      </c>
      <c r="B215" s="15">
        <v>190</v>
      </c>
      <c r="C215" s="15">
        <v>0</v>
      </c>
      <c r="D215" s="15">
        <v>2</v>
      </c>
      <c r="E215" s="15">
        <v>5</v>
      </c>
      <c r="F215" s="15">
        <v>180</v>
      </c>
      <c r="H215" s="66">
        <f t="shared" si="41"/>
        <v>0</v>
      </c>
      <c r="I215" s="66">
        <f t="shared" si="42"/>
        <v>5.2631578947368416</v>
      </c>
      <c r="J215" s="66">
        <f t="shared" si="43"/>
        <v>473.68421052631578</v>
      </c>
      <c r="K215" s="66">
        <f t="shared" si="44"/>
        <v>23.684210526315788</v>
      </c>
    </row>
    <row r="216" spans="1:11">
      <c r="A216" s="15" t="s">
        <v>1581</v>
      </c>
      <c r="B216" s="15">
        <v>130</v>
      </c>
      <c r="C216" s="15">
        <v>0</v>
      </c>
      <c r="D216" s="15">
        <v>1</v>
      </c>
      <c r="E216" s="15">
        <v>3.5</v>
      </c>
      <c r="F216" s="15">
        <v>120</v>
      </c>
      <c r="H216" s="66">
        <f t="shared" si="41"/>
        <v>0</v>
      </c>
      <c r="I216" s="66">
        <f t="shared" si="42"/>
        <v>3.8461538461538463</v>
      </c>
      <c r="J216" s="66">
        <f t="shared" si="43"/>
        <v>461.53846153846155</v>
      </c>
      <c r="K216" s="66">
        <f t="shared" si="44"/>
        <v>24.23076923076923</v>
      </c>
    </row>
    <row r="217" spans="1:11">
      <c r="A217" s="15" t="s">
        <v>1513</v>
      </c>
      <c r="B217" s="15">
        <v>390</v>
      </c>
      <c r="C217" s="15">
        <v>0</v>
      </c>
      <c r="D217" s="15">
        <v>7</v>
      </c>
      <c r="E217" s="15">
        <v>9</v>
      </c>
      <c r="F217" s="15">
        <v>180</v>
      </c>
      <c r="H217" s="66">
        <f t="shared" si="41"/>
        <v>0</v>
      </c>
      <c r="I217" s="66">
        <f t="shared" si="42"/>
        <v>8.9743589743589745</v>
      </c>
      <c r="J217" s="66">
        <f t="shared" si="43"/>
        <v>230.76923076923077</v>
      </c>
      <c r="K217" s="66">
        <f t="shared" si="44"/>
        <v>20.76923076923077</v>
      </c>
    </row>
    <row r="218" spans="1:11">
      <c r="A218" s="15" t="s">
        <v>1514</v>
      </c>
      <c r="B218" s="15">
        <v>260</v>
      </c>
      <c r="C218" s="15">
        <v>0</v>
      </c>
      <c r="D218" s="15">
        <v>5</v>
      </c>
      <c r="E218" s="15">
        <v>7</v>
      </c>
      <c r="F218" s="15">
        <v>115</v>
      </c>
      <c r="H218" s="66">
        <f t="shared" si="41"/>
        <v>0</v>
      </c>
      <c r="I218" s="66">
        <f t="shared" si="42"/>
        <v>9.6153846153846168</v>
      </c>
      <c r="J218" s="66">
        <f t="shared" si="43"/>
        <v>221.15384615384613</v>
      </c>
      <c r="K218" s="66">
        <f t="shared" si="44"/>
        <v>24.23076923076923</v>
      </c>
    </row>
    <row r="219" spans="1:11">
      <c r="A219" s="15" t="s">
        <v>1515</v>
      </c>
      <c r="B219" s="15">
        <v>340</v>
      </c>
      <c r="C219" s="15">
        <v>0</v>
      </c>
      <c r="D219" s="15">
        <v>8</v>
      </c>
      <c r="E219" s="15">
        <v>5</v>
      </c>
      <c r="F219" s="15">
        <v>125</v>
      </c>
      <c r="H219" s="66">
        <f t="shared" si="41"/>
        <v>0</v>
      </c>
      <c r="I219" s="66">
        <f t="shared" si="42"/>
        <v>11.76470588235294</v>
      </c>
      <c r="J219" s="66">
        <f t="shared" si="43"/>
        <v>183.82352941176472</v>
      </c>
      <c r="K219" s="66">
        <f t="shared" si="44"/>
        <v>13.23529411764706</v>
      </c>
    </row>
    <row r="220" spans="1:11">
      <c r="A220" s="15" t="s">
        <v>1516</v>
      </c>
      <c r="B220" s="15">
        <v>230</v>
      </c>
      <c r="C220" s="15">
        <v>0</v>
      </c>
      <c r="D220" s="15">
        <v>6</v>
      </c>
      <c r="E220" s="15">
        <v>4.5</v>
      </c>
      <c r="F220" s="15">
        <v>150</v>
      </c>
      <c r="H220" s="66">
        <f t="shared" si="41"/>
        <v>0</v>
      </c>
      <c r="I220" s="66">
        <f t="shared" si="42"/>
        <v>13.043478260869565</v>
      </c>
      <c r="J220" s="66">
        <f t="shared" si="43"/>
        <v>326.08695652173913</v>
      </c>
      <c r="K220" s="66">
        <f t="shared" si="44"/>
        <v>17.608695652173914</v>
      </c>
    </row>
    <row r="221" spans="1:11">
      <c r="A221" s="15" t="s">
        <v>1517</v>
      </c>
      <c r="B221" s="15">
        <v>280</v>
      </c>
      <c r="C221" s="15">
        <v>0</v>
      </c>
      <c r="D221" s="15">
        <v>6</v>
      </c>
      <c r="E221" s="15">
        <v>6</v>
      </c>
      <c r="F221" s="15">
        <v>190</v>
      </c>
      <c r="H221" s="66">
        <f t="shared" si="41"/>
        <v>0</v>
      </c>
      <c r="I221" s="66">
        <f t="shared" si="42"/>
        <v>10.714285714285714</v>
      </c>
      <c r="J221" s="66">
        <f t="shared" si="43"/>
        <v>339.28571428571428</v>
      </c>
      <c r="K221" s="66">
        <f t="shared" si="44"/>
        <v>19.285714285714288</v>
      </c>
    </row>
    <row r="222" spans="1:11">
      <c r="A222" s="15" t="s">
        <v>1518</v>
      </c>
      <c r="B222" s="15">
        <v>330</v>
      </c>
      <c r="C222" s="15">
        <v>0</v>
      </c>
      <c r="D222" s="15">
        <v>7</v>
      </c>
      <c r="E222" s="15">
        <v>7</v>
      </c>
      <c r="F222" s="15">
        <v>130</v>
      </c>
      <c r="H222" s="66">
        <f t="shared" si="41"/>
        <v>0</v>
      </c>
      <c r="I222" s="66">
        <f t="shared" si="42"/>
        <v>10.606060606060607</v>
      </c>
      <c r="J222" s="66">
        <f t="shared" si="43"/>
        <v>196.96969696969697</v>
      </c>
      <c r="K222" s="66">
        <f t="shared" si="44"/>
        <v>19.090909090909093</v>
      </c>
    </row>
    <row r="223" spans="1:11">
      <c r="A223" s="15" t="s">
        <v>1519</v>
      </c>
      <c r="B223" s="15">
        <v>400</v>
      </c>
      <c r="C223" s="15">
        <v>0</v>
      </c>
      <c r="D223" s="15">
        <v>10</v>
      </c>
      <c r="E223" s="15">
        <v>8</v>
      </c>
      <c r="F223" s="15">
        <v>160</v>
      </c>
      <c r="H223" s="66">
        <f t="shared" si="41"/>
        <v>0</v>
      </c>
      <c r="I223" s="66">
        <f t="shared" si="42"/>
        <v>12.5</v>
      </c>
      <c r="J223" s="66">
        <f t="shared" si="43"/>
        <v>200</v>
      </c>
      <c r="K223" s="66">
        <f t="shared" si="44"/>
        <v>18</v>
      </c>
    </row>
    <row r="224" spans="1:11">
      <c r="A224" s="15" t="s">
        <v>1520</v>
      </c>
      <c r="B224" s="15">
        <v>240</v>
      </c>
      <c r="C224" s="15">
        <v>0</v>
      </c>
      <c r="D224" s="15">
        <v>7</v>
      </c>
      <c r="E224" s="15">
        <v>3</v>
      </c>
      <c r="F224" s="15">
        <v>190</v>
      </c>
      <c r="H224" s="66">
        <f t="shared" si="41"/>
        <v>0</v>
      </c>
      <c r="I224" s="66">
        <f t="shared" si="42"/>
        <v>14.583333333333334</v>
      </c>
      <c r="J224" s="66">
        <f t="shared" si="43"/>
        <v>395.83333333333331</v>
      </c>
      <c r="K224" s="66">
        <f t="shared" si="44"/>
        <v>11.25</v>
      </c>
    </row>
    <row r="225" spans="1:11">
      <c r="A225" s="15" t="s">
        <v>1521</v>
      </c>
      <c r="B225" s="15">
        <v>280</v>
      </c>
      <c r="C225" s="15">
        <v>0</v>
      </c>
      <c r="D225" s="15">
        <v>8</v>
      </c>
      <c r="E225" s="15">
        <v>3.5</v>
      </c>
      <c r="F225" s="15">
        <v>150</v>
      </c>
      <c r="H225" s="66">
        <f t="shared" si="41"/>
        <v>0</v>
      </c>
      <c r="I225" s="66">
        <f t="shared" si="42"/>
        <v>14.285714285714285</v>
      </c>
      <c r="J225" s="66">
        <f t="shared" si="43"/>
        <v>267.85714285714283</v>
      </c>
      <c r="K225" s="66">
        <f t="shared" si="44"/>
        <v>11.25</v>
      </c>
    </row>
    <row r="226" spans="1:11">
      <c r="A226" s="15" t="s">
        <v>1522</v>
      </c>
      <c r="B226" s="15">
        <v>330</v>
      </c>
      <c r="C226" s="15">
        <v>0</v>
      </c>
      <c r="D226" s="15">
        <v>10</v>
      </c>
      <c r="E226" s="15">
        <v>3.5</v>
      </c>
      <c r="F226" s="15">
        <v>180</v>
      </c>
      <c r="H226" s="66">
        <f t="shared" si="41"/>
        <v>0</v>
      </c>
      <c r="I226" s="66">
        <f t="shared" si="42"/>
        <v>15.151515151515152</v>
      </c>
      <c r="J226" s="66">
        <f t="shared" si="43"/>
        <v>272.72727272727269</v>
      </c>
      <c r="K226" s="66">
        <f t="shared" si="44"/>
        <v>9.5454545454545467</v>
      </c>
    </row>
    <row r="227" spans="1:11">
      <c r="A227" s="15" t="s">
        <v>1523</v>
      </c>
      <c r="B227" s="15">
        <v>250</v>
      </c>
      <c r="C227" s="15">
        <v>0</v>
      </c>
      <c r="D227" s="15">
        <v>7</v>
      </c>
      <c r="E227" s="15">
        <v>6</v>
      </c>
      <c r="F227" s="15">
        <v>220</v>
      </c>
      <c r="H227" s="66">
        <f t="shared" si="41"/>
        <v>0</v>
      </c>
      <c r="I227" s="66">
        <f t="shared" si="42"/>
        <v>14</v>
      </c>
      <c r="J227" s="66">
        <f t="shared" si="43"/>
        <v>440</v>
      </c>
      <c r="K227" s="66">
        <f t="shared" si="44"/>
        <v>21.6</v>
      </c>
    </row>
    <row r="228" spans="1:11">
      <c r="A228" s="15" t="s">
        <v>1524</v>
      </c>
      <c r="B228" s="15">
        <v>290</v>
      </c>
      <c r="C228" s="15">
        <v>0</v>
      </c>
      <c r="D228" s="15">
        <v>8</v>
      </c>
      <c r="E228" s="15">
        <v>7</v>
      </c>
      <c r="F228" s="15">
        <v>170</v>
      </c>
      <c r="H228" s="66">
        <f t="shared" si="41"/>
        <v>0</v>
      </c>
      <c r="I228" s="66">
        <f t="shared" si="42"/>
        <v>13.793103448275861</v>
      </c>
      <c r="J228" s="66">
        <f t="shared" si="43"/>
        <v>293.10344827586204</v>
      </c>
      <c r="K228" s="66">
        <f t="shared" si="44"/>
        <v>21.72413793103448</v>
      </c>
    </row>
    <row r="229" spans="1:11">
      <c r="A229" s="15" t="s">
        <v>1525</v>
      </c>
      <c r="B229" s="15">
        <v>360</v>
      </c>
      <c r="C229" s="15">
        <v>0</v>
      </c>
      <c r="D229" s="15">
        <v>10</v>
      </c>
      <c r="E229" s="15">
        <v>8</v>
      </c>
      <c r="F229" s="15">
        <v>200</v>
      </c>
      <c r="H229" s="66">
        <f t="shared" si="41"/>
        <v>0</v>
      </c>
      <c r="I229" s="66">
        <f t="shared" si="42"/>
        <v>13.888888888888888</v>
      </c>
      <c r="J229" s="66">
        <f t="shared" si="43"/>
        <v>277.77777777777777</v>
      </c>
      <c r="K229" s="66">
        <f t="shared" si="44"/>
        <v>20</v>
      </c>
    </row>
    <row r="230" spans="1:11">
      <c r="A230" s="15" t="s">
        <v>1526</v>
      </c>
      <c r="B230" s="15">
        <v>200</v>
      </c>
      <c r="C230" s="15">
        <v>0</v>
      </c>
      <c r="D230" s="15">
        <v>8</v>
      </c>
      <c r="E230" s="15">
        <v>2.5</v>
      </c>
      <c r="F230" s="15">
        <v>260</v>
      </c>
      <c r="H230" s="66">
        <f t="shared" si="41"/>
        <v>0</v>
      </c>
      <c r="I230" s="66">
        <f t="shared" si="42"/>
        <v>20</v>
      </c>
      <c r="J230" s="66">
        <f t="shared" si="43"/>
        <v>650</v>
      </c>
      <c r="K230" s="66">
        <f t="shared" si="44"/>
        <v>11.25</v>
      </c>
    </row>
    <row r="231" spans="1:11">
      <c r="A231" s="15" t="s">
        <v>1527</v>
      </c>
      <c r="B231" s="15">
        <v>240</v>
      </c>
      <c r="C231" s="15">
        <v>0</v>
      </c>
      <c r="D231" s="15">
        <v>9</v>
      </c>
      <c r="E231" s="15">
        <v>2.5</v>
      </c>
      <c r="F231" s="15">
        <v>105</v>
      </c>
      <c r="H231" s="66">
        <f t="shared" si="41"/>
        <v>0</v>
      </c>
      <c r="I231" s="66">
        <f t="shared" si="42"/>
        <v>18.75</v>
      </c>
      <c r="J231" s="66">
        <f t="shared" si="43"/>
        <v>218.75</v>
      </c>
      <c r="K231" s="66">
        <f t="shared" si="44"/>
        <v>9.375</v>
      </c>
    </row>
    <row r="232" spans="1:11">
      <c r="A232" s="15" t="s">
        <v>1528</v>
      </c>
      <c r="B232" s="15">
        <v>280</v>
      </c>
      <c r="C232" s="15">
        <v>0</v>
      </c>
      <c r="D232" s="15">
        <v>12</v>
      </c>
      <c r="E232" s="15">
        <v>4.5</v>
      </c>
      <c r="F232" s="15">
        <v>130</v>
      </c>
      <c r="H232" s="66">
        <f t="shared" si="41"/>
        <v>0</v>
      </c>
      <c r="I232" s="66">
        <f t="shared" si="42"/>
        <v>21.428571428571427</v>
      </c>
      <c r="J232" s="66">
        <f t="shared" si="43"/>
        <v>232.14285714285714</v>
      </c>
      <c r="K232" s="66">
        <f t="shared" si="44"/>
        <v>14.464285714285715</v>
      </c>
    </row>
    <row r="233" spans="1:11">
      <c r="A233" s="15" t="s">
        <v>1529</v>
      </c>
      <c r="B233" s="15">
        <v>150</v>
      </c>
      <c r="C233" s="15">
        <v>0</v>
      </c>
      <c r="D233" s="15">
        <v>8</v>
      </c>
      <c r="E233" s="15">
        <v>6</v>
      </c>
      <c r="F233" s="15">
        <v>150</v>
      </c>
      <c r="H233" s="66">
        <f t="shared" si="41"/>
        <v>0</v>
      </c>
      <c r="I233" s="66">
        <f t="shared" si="42"/>
        <v>26.666666666666668</v>
      </c>
      <c r="J233" s="66">
        <f t="shared" si="43"/>
        <v>500</v>
      </c>
      <c r="K233" s="66">
        <f t="shared" si="44"/>
        <v>36</v>
      </c>
    </row>
    <row r="234" spans="1:11">
      <c r="A234" s="15" t="s">
        <v>1530</v>
      </c>
      <c r="B234" s="15">
        <v>180</v>
      </c>
      <c r="C234" s="15">
        <v>0</v>
      </c>
      <c r="D234" s="15">
        <v>10</v>
      </c>
      <c r="E234" s="15">
        <v>7</v>
      </c>
      <c r="F234" s="15">
        <v>210</v>
      </c>
      <c r="H234" s="66">
        <f t="shared" si="41"/>
        <v>0</v>
      </c>
      <c r="I234" s="66">
        <f t="shared" si="42"/>
        <v>27.777777777777775</v>
      </c>
      <c r="J234" s="66">
        <f t="shared" si="43"/>
        <v>583.33333333333337</v>
      </c>
      <c r="K234" s="66">
        <f t="shared" si="44"/>
        <v>35</v>
      </c>
    </row>
    <row r="235" spans="1:11">
      <c r="A235" s="15" t="s">
        <v>1531</v>
      </c>
      <c r="B235" s="15">
        <v>210</v>
      </c>
      <c r="C235" s="15">
        <v>0</v>
      </c>
      <c r="D235" s="15">
        <v>11</v>
      </c>
      <c r="E235" s="15">
        <v>5</v>
      </c>
      <c r="F235" s="15">
        <v>170</v>
      </c>
      <c r="H235" s="66">
        <f t="shared" si="41"/>
        <v>0</v>
      </c>
      <c r="I235" s="66">
        <f t="shared" si="42"/>
        <v>26.19047619047619</v>
      </c>
      <c r="J235" s="66">
        <f t="shared" si="43"/>
        <v>404.76190476190476</v>
      </c>
      <c r="K235" s="66">
        <f t="shared" si="44"/>
        <v>21.428571428571427</v>
      </c>
    </row>
    <row r="236" spans="1:11">
      <c r="A236" s="15" t="s">
        <v>1532</v>
      </c>
      <c r="B236" s="15">
        <v>330</v>
      </c>
      <c r="C236" s="15">
        <v>0</v>
      </c>
      <c r="D236" s="15">
        <v>9</v>
      </c>
      <c r="E236" s="15">
        <v>4.5</v>
      </c>
      <c r="F236" s="15">
        <v>140</v>
      </c>
      <c r="H236" s="66">
        <f t="shared" si="41"/>
        <v>0</v>
      </c>
      <c r="I236" s="66">
        <f t="shared" si="42"/>
        <v>13.636363636363635</v>
      </c>
      <c r="J236" s="66">
        <f t="shared" si="43"/>
        <v>212.12121212121212</v>
      </c>
      <c r="K236" s="66">
        <f t="shared" si="44"/>
        <v>12.272727272727273</v>
      </c>
    </row>
    <row r="237" spans="1:11">
      <c r="A237" s="15" t="s">
        <v>1533</v>
      </c>
      <c r="B237" s="15">
        <v>280</v>
      </c>
      <c r="C237" s="15">
        <v>0</v>
      </c>
      <c r="D237" s="15">
        <v>8</v>
      </c>
      <c r="E237" s="15">
        <v>4</v>
      </c>
      <c r="F237" s="15">
        <v>90</v>
      </c>
      <c r="H237" s="66">
        <f t="shared" si="41"/>
        <v>0</v>
      </c>
      <c r="I237" s="66">
        <f t="shared" si="42"/>
        <v>14.285714285714285</v>
      </c>
      <c r="J237" s="66">
        <f t="shared" si="43"/>
        <v>160.71428571428572</v>
      </c>
      <c r="K237" s="66">
        <f t="shared" si="44"/>
        <v>12.857142857142856</v>
      </c>
    </row>
    <row r="238" spans="1:11">
      <c r="A238" s="15" t="s">
        <v>1534</v>
      </c>
      <c r="B238" s="15">
        <v>230</v>
      </c>
      <c r="C238" s="15">
        <v>0</v>
      </c>
      <c r="D238" s="15">
        <v>7</v>
      </c>
      <c r="E238" s="15">
        <v>4</v>
      </c>
      <c r="F238" s="15">
        <v>110</v>
      </c>
      <c r="H238" s="66">
        <f t="shared" si="41"/>
        <v>0</v>
      </c>
      <c r="I238" s="66">
        <f t="shared" si="42"/>
        <v>15.217391304347826</v>
      </c>
      <c r="J238" s="66">
        <f t="shared" si="43"/>
        <v>239.13043478260872</v>
      </c>
      <c r="K238" s="66">
        <f t="shared" si="44"/>
        <v>15.65217391304348</v>
      </c>
    </row>
    <row r="239" spans="1:11">
      <c r="A239" s="15" t="s">
        <v>1535</v>
      </c>
      <c r="B239" s="15">
        <v>230</v>
      </c>
      <c r="C239" s="15">
        <v>0</v>
      </c>
      <c r="D239" s="15">
        <v>7</v>
      </c>
      <c r="E239" s="15">
        <v>4.5</v>
      </c>
      <c r="F239" s="15">
        <v>130</v>
      </c>
      <c r="H239" s="66">
        <f t="shared" si="41"/>
        <v>0</v>
      </c>
      <c r="I239" s="66">
        <f t="shared" si="42"/>
        <v>15.217391304347826</v>
      </c>
      <c r="J239" s="66">
        <f t="shared" si="43"/>
        <v>282.60869565217388</v>
      </c>
      <c r="K239" s="66">
        <f t="shared" si="44"/>
        <v>17.608695652173914</v>
      </c>
    </row>
    <row r="240" spans="1:11">
      <c r="A240" s="15" t="s">
        <v>1536</v>
      </c>
      <c r="B240" s="15">
        <v>280</v>
      </c>
      <c r="C240" s="15">
        <v>0</v>
      </c>
      <c r="D240" s="15">
        <v>8</v>
      </c>
      <c r="E240" s="15">
        <v>5</v>
      </c>
      <c r="F240" s="15">
        <v>90</v>
      </c>
      <c r="H240" s="66">
        <f t="shared" si="41"/>
        <v>0</v>
      </c>
      <c r="I240" s="66">
        <f t="shared" si="42"/>
        <v>14.285714285714285</v>
      </c>
      <c r="J240" s="66">
        <f t="shared" si="43"/>
        <v>160.71428571428572</v>
      </c>
      <c r="K240" s="66">
        <f t="shared" si="44"/>
        <v>16.071428571428573</v>
      </c>
    </row>
    <row r="241" spans="1:11">
      <c r="A241" s="15" t="s">
        <v>1537</v>
      </c>
      <c r="B241" s="15">
        <v>330</v>
      </c>
      <c r="C241" s="15">
        <v>0</v>
      </c>
      <c r="D241" s="15">
        <v>9</v>
      </c>
      <c r="E241" s="15">
        <v>4</v>
      </c>
      <c r="F241" s="15">
        <v>110</v>
      </c>
      <c r="H241" s="66">
        <f t="shared" si="41"/>
        <v>0</v>
      </c>
      <c r="I241" s="66">
        <f t="shared" si="42"/>
        <v>13.636363636363635</v>
      </c>
      <c r="J241" s="66">
        <f t="shared" si="43"/>
        <v>166.66666666666666</v>
      </c>
      <c r="K241" s="66">
        <f t="shared" si="44"/>
        <v>10.909090909090908</v>
      </c>
    </row>
    <row r="242" spans="1:11">
      <c r="A242" s="15" t="s">
        <v>1538</v>
      </c>
      <c r="B242" s="15">
        <v>230</v>
      </c>
      <c r="C242" s="15">
        <v>0</v>
      </c>
      <c r="D242" s="15">
        <v>7</v>
      </c>
      <c r="E242" s="15">
        <v>4.5</v>
      </c>
      <c r="F242" s="15">
        <v>130</v>
      </c>
      <c r="H242" s="66">
        <f t="shared" si="41"/>
        <v>0</v>
      </c>
      <c r="I242" s="66">
        <f t="shared" si="42"/>
        <v>15.217391304347826</v>
      </c>
      <c r="J242" s="66">
        <f t="shared" si="43"/>
        <v>282.60869565217388</v>
      </c>
      <c r="K242" s="66">
        <f t="shared" si="44"/>
        <v>17.608695652173914</v>
      </c>
    </row>
    <row r="243" spans="1:11">
      <c r="A243" s="15" t="s">
        <v>1539</v>
      </c>
      <c r="B243" s="15">
        <v>280</v>
      </c>
      <c r="C243" s="15">
        <v>0</v>
      </c>
      <c r="D243" s="15">
        <v>8</v>
      </c>
      <c r="E243" s="15">
        <v>5</v>
      </c>
      <c r="F243" s="15">
        <v>125</v>
      </c>
      <c r="H243" s="66">
        <f t="shared" si="41"/>
        <v>0</v>
      </c>
      <c r="I243" s="66">
        <f t="shared" si="42"/>
        <v>14.285714285714285</v>
      </c>
      <c r="J243" s="66">
        <f t="shared" si="43"/>
        <v>223.21428571428572</v>
      </c>
      <c r="K243" s="66">
        <f t="shared" si="44"/>
        <v>16.071428571428573</v>
      </c>
    </row>
    <row r="244" spans="1:11">
      <c r="A244" s="15" t="s">
        <v>1540</v>
      </c>
      <c r="B244" s="15">
        <v>330</v>
      </c>
      <c r="C244" s="15">
        <v>0</v>
      </c>
      <c r="D244" s="15">
        <v>9</v>
      </c>
      <c r="E244" s="15">
        <v>4</v>
      </c>
      <c r="F244" s="15">
        <v>150</v>
      </c>
      <c r="H244" s="66">
        <f t="shared" si="41"/>
        <v>0</v>
      </c>
      <c r="I244" s="66">
        <f t="shared" si="42"/>
        <v>13.636363636363635</v>
      </c>
      <c r="J244" s="66">
        <f t="shared" si="43"/>
        <v>227.27272727272725</v>
      </c>
      <c r="K244" s="66">
        <f t="shared" si="44"/>
        <v>10.909090909090908</v>
      </c>
    </row>
    <row r="245" spans="1:11">
      <c r="A245" s="15" t="s">
        <v>1541</v>
      </c>
      <c r="B245" s="15">
        <v>130</v>
      </c>
      <c r="C245" s="15">
        <v>0</v>
      </c>
      <c r="D245" s="15">
        <v>7</v>
      </c>
      <c r="E245" s="15">
        <v>5</v>
      </c>
      <c r="F245" s="15">
        <v>180</v>
      </c>
      <c r="H245" s="66">
        <f t="shared" si="41"/>
        <v>0</v>
      </c>
      <c r="I245" s="66">
        <f t="shared" si="42"/>
        <v>26.923076923076923</v>
      </c>
      <c r="J245" s="66">
        <f t="shared" si="43"/>
        <v>692.30769230769226</v>
      </c>
      <c r="K245" s="66">
        <f t="shared" si="44"/>
        <v>34.615384615384613</v>
      </c>
    </row>
    <row r="246" spans="1:11">
      <c r="A246" s="15" t="s">
        <v>1542</v>
      </c>
      <c r="B246" s="15">
        <v>160</v>
      </c>
      <c r="C246" s="15">
        <v>0</v>
      </c>
      <c r="D246" s="15">
        <v>8</v>
      </c>
      <c r="E246" s="15">
        <v>6</v>
      </c>
      <c r="F246" s="15">
        <v>115</v>
      </c>
      <c r="H246" s="66">
        <f t="shared" si="41"/>
        <v>0</v>
      </c>
      <c r="I246" s="66">
        <f t="shared" si="42"/>
        <v>25</v>
      </c>
      <c r="J246" s="66">
        <f t="shared" si="43"/>
        <v>359.375</v>
      </c>
      <c r="K246" s="66">
        <f t="shared" si="44"/>
        <v>33.75</v>
      </c>
    </row>
    <row r="247" spans="1:11">
      <c r="A247" s="15" t="s">
        <v>1543</v>
      </c>
      <c r="B247" s="15">
        <v>180</v>
      </c>
      <c r="C247" s="15">
        <v>0</v>
      </c>
      <c r="D247" s="15">
        <v>10</v>
      </c>
      <c r="E247" s="15">
        <v>0</v>
      </c>
      <c r="F247" s="15">
        <v>140</v>
      </c>
      <c r="H247" s="66">
        <f t="shared" si="41"/>
        <v>0</v>
      </c>
      <c r="I247" s="66">
        <f t="shared" si="42"/>
        <v>27.777777777777775</v>
      </c>
      <c r="J247" s="66">
        <f t="shared" si="43"/>
        <v>388.88888888888891</v>
      </c>
      <c r="K247" s="66">
        <f t="shared" si="44"/>
        <v>0</v>
      </c>
    </row>
    <row r="248" spans="1:11">
      <c r="A248" s="15" t="s">
        <v>1544</v>
      </c>
      <c r="B248" s="15">
        <v>90</v>
      </c>
      <c r="C248" s="15">
        <v>0</v>
      </c>
      <c r="D248" s="15">
        <v>9</v>
      </c>
      <c r="E248" s="15">
        <v>0</v>
      </c>
      <c r="F248" s="15">
        <v>160</v>
      </c>
      <c r="H248" s="66">
        <f t="shared" si="41"/>
        <v>0</v>
      </c>
      <c r="I248" s="66">
        <f t="shared" si="42"/>
        <v>50</v>
      </c>
      <c r="J248" s="66">
        <f t="shared" si="43"/>
        <v>888.8888888888888</v>
      </c>
      <c r="K248" s="66">
        <f t="shared" si="44"/>
        <v>0</v>
      </c>
    </row>
    <row r="249" spans="1:11">
      <c r="A249" s="15" t="s">
        <v>1545</v>
      </c>
      <c r="B249" s="15">
        <v>110</v>
      </c>
      <c r="C249" s="15">
        <v>0</v>
      </c>
      <c r="D249" s="15">
        <v>10</v>
      </c>
      <c r="E249" s="15">
        <v>0</v>
      </c>
      <c r="F249" s="15">
        <v>150</v>
      </c>
      <c r="H249" s="66">
        <f t="shared" si="41"/>
        <v>0</v>
      </c>
      <c r="I249" s="66">
        <f t="shared" si="42"/>
        <v>45.454545454545453</v>
      </c>
      <c r="J249" s="66">
        <f t="shared" si="43"/>
        <v>681.81818181818176</v>
      </c>
      <c r="K249" s="66">
        <f t="shared" si="44"/>
        <v>0</v>
      </c>
    </row>
    <row r="250" spans="1:11">
      <c r="A250" s="15" t="s">
        <v>1546</v>
      </c>
      <c r="B250" s="15">
        <v>120</v>
      </c>
      <c r="C250" s="15">
        <v>0</v>
      </c>
      <c r="D250" s="15">
        <v>12</v>
      </c>
      <c r="E250" s="15">
        <v>0</v>
      </c>
      <c r="F250" s="15">
        <v>180</v>
      </c>
      <c r="H250" s="66">
        <f t="shared" si="41"/>
        <v>0</v>
      </c>
      <c r="I250" s="66">
        <f t="shared" si="42"/>
        <v>50</v>
      </c>
      <c r="J250" s="66">
        <f t="shared" si="43"/>
        <v>750</v>
      </c>
      <c r="K250" s="66">
        <f t="shared" si="44"/>
        <v>0</v>
      </c>
    </row>
    <row r="251" spans="1:11">
      <c r="A251" s="15" t="s">
        <v>1547</v>
      </c>
      <c r="B251" s="15">
        <v>170</v>
      </c>
      <c r="C251" s="15">
        <v>0</v>
      </c>
      <c r="D251" s="15">
        <v>7</v>
      </c>
      <c r="E251" s="15">
        <v>0</v>
      </c>
      <c r="F251" s="15">
        <v>220</v>
      </c>
      <c r="H251" s="66">
        <f t="shared" si="41"/>
        <v>0</v>
      </c>
      <c r="I251" s="66">
        <f t="shared" si="42"/>
        <v>20.588235294117649</v>
      </c>
      <c r="J251" s="66">
        <f t="shared" si="43"/>
        <v>647.05882352941182</v>
      </c>
      <c r="K251" s="66">
        <f t="shared" si="44"/>
        <v>0</v>
      </c>
    </row>
    <row r="252" spans="1:11">
      <c r="A252" s="15" t="s">
        <v>1548</v>
      </c>
      <c r="B252" s="15">
        <v>220</v>
      </c>
      <c r="C252" s="15">
        <v>0</v>
      </c>
      <c r="D252" s="15">
        <v>9</v>
      </c>
      <c r="E252" s="15">
        <v>0</v>
      </c>
      <c r="F252" s="15">
        <v>95</v>
      </c>
      <c r="H252" s="66">
        <f t="shared" si="41"/>
        <v>0</v>
      </c>
      <c r="I252" s="66">
        <f t="shared" si="42"/>
        <v>20.454545454545453</v>
      </c>
      <c r="J252" s="66">
        <f t="shared" si="43"/>
        <v>215.90909090909091</v>
      </c>
      <c r="K252" s="66">
        <f t="shared" si="44"/>
        <v>0</v>
      </c>
    </row>
    <row r="253" spans="1:11">
      <c r="A253" s="15" t="s">
        <v>1549</v>
      </c>
      <c r="B253" s="15">
        <v>260</v>
      </c>
      <c r="C253" s="15">
        <v>0</v>
      </c>
      <c r="D253" s="15">
        <v>10</v>
      </c>
      <c r="E253" s="15">
        <v>0</v>
      </c>
      <c r="F253" s="15">
        <v>115</v>
      </c>
      <c r="H253" s="66">
        <f t="shared" si="41"/>
        <v>0</v>
      </c>
      <c r="I253" s="66">
        <f t="shared" si="42"/>
        <v>19.230769230769234</v>
      </c>
      <c r="J253" s="66">
        <f t="shared" si="43"/>
        <v>221.15384615384613</v>
      </c>
      <c r="K253" s="66">
        <f t="shared" si="44"/>
        <v>0</v>
      </c>
    </row>
    <row r="254" spans="1:11">
      <c r="A254" s="15" t="s">
        <v>1550</v>
      </c>
      <c r="B254" s="15">
        <v>180</v>
      </c>
      <c r="C254" s="15">
        <v>0</v>
      </c>
      <c r="D254" s="15">
        <v>7</v>
      </c>
      <c r="E254" s="15">
        <v>0</v>
      </c>
      <c r="F254" s="15">
        <v>135</v>
      </c>
      <c r="H254" s="66">
        <f t="shared" si="41"/>
        <v>0</v>
      </c>
      <c r="I254" s="66">
        <f t="shared" si="42"/>
        <v>19.444444444444446</v>
      </c>
      <c r="J254" s="66">
        <f t="shared" si="43"/>
        <v>375</v>
      </c>
      <c r="K254" s="66">
        <f t="shared" si="44"/>
        <v>0</v>
      </c>
    </row>
    <row r="255" spans="1:11">
      <c r="A255" s="15" t="s">
        <v>1551</v>
      </c>
      <c r="B255" s="15">
        <v>220</v>
      </c>
      <c r="C255" s="15">
        <v>0</v>
      </c>
      <c r="D255" s="15">
        <v>9</v>
      </c>
      <c r="E255" s="15">
        <v>0</v>
      </c>
      <c r="F255" s="15">
        <v>1335</v>
      </c>
      <c r="H255" s="66">
        <f t="shared" si="41"/>
        <v>0</v>
      </c>
      <c r="I255" s="66">
        <f t="shared" si="42"/>
        <v>20.454545454545453</v>
      </c>
      <c r="J255" s="66">
        <f t="shared" si="43"/>
        <v>3034.090909090909</v>
      </c>
      <c r="K255" s="66">
        <f t="shared" si="44"/>
        <v>0</v>
      </c>
    </row>
    <row r="256" spans="1:11">
      <c r="A256" s="15" t="s">
        <v>1552</v>
      </c>
      <c r="B256" s="15">
        <v>260</v>
      </c>
      <c r="C256" s="15">
        <v>0</v>
      </c>
      <c r="D256" s="15">
        <v>10</v>
      </c>
      <c r="E256" s="15">
        <v>0</v>
      </c>
      <c r="F256" s="15">
        <v>95</v>
      </c>
      <c r="H256" s="66">
        <f t="shared" si="41"/>
        <v>0</v>
      </c>
      <c r="I256" s="66">
        <f t="shared" si="42"/>
        <v>19.230769230769234</v>
      </c>
      <c r="J256" s="66">
        <f t="shared" si="43"/>
        <v>182.69230769230768</v>
      </c>
      <c r="K256" s="66">
        <f t="shared" si="44"/>
        <v>0</v>
      </c>
    </row>
    <row r="257" spans="1:11">
      <c r="A257" s="15" t="s">
        <v>1553</v>
      </c>
      <c r="B257" s="15">
        <v>80</v>
      </c>
      <c r="C257" s="15">
        <v>0</v>
      </c>
      <c r="D257" s="15">
        <v>7</v>
      </c>
      <c r="E257" s="15">
        <v>0</v>
      </c>
      <c r="F257" s="15">
        <v>115</v>
      </c>
      <c r="H257" s="66">
        <f t="shared" si="41"/>
        <v>0</v>
      </c>
      <c r="I257" s="66">
        <f t="shared" si="42"/>
        <v>43.75</v>
      </c>
      <c r="J257" s="66">
        <f t="shared" si="43"/>
        <v>718.75</v>
      </c>
      <c r="K257" s="66">
        <f t="shared" si="44"/>
        <v>0</v>
      </c>
    </row>
    <row r="258" spans="1:11">
      <c r="A258" s="15" t="s">
        <v>1554</v>
      </c>
      <c r="B258" s="15">
        <v>90</v>
      </c>
      <c r="C258" s="15">
        <v>0</v>
      </c>
      <c r="D258" s="15">
        <v>9</v>
      </c>
      <c r="E258" s="15">
        <v>0</v>
      </c>
      <c r="F258" s="15">
        <v>135</v>
      </c>
      <c r="H258" s="66">
        <f t="shared" si="41"/>
        <v>0</v>
      </c>
      <c r="I258" s="66">
        <f t="shared" si="42"/>
        <v>50</v>
      </c>
      <c r="J258" s="66">
        <f t="shared" si="43"/>
        <v>750</v>
      </c>
      <c r="K258" s="66">
        <f t="shared" si="44"/>
        <v>0</v>
      </c>
    </row>
    <row r="259" spans="1:11">
      <c r="A259" s="15" t="s">
        <v>1555</v>
      </c>
      <c r="B259" s="15">
        <v>110</v>
      </c>
      <c r="C259" s="15">
        <v>0</v>
      </c>
      <c r="D259" s="15">
        <v>10</v>
      </c>
      <c r="E259" s="15">
        <v>0</v>
      </c>
      <c r="F259" s="15">
        <v>130</v>
      </c>
      <c r="H259" s="66">
        <f t="shared" si="41"/>
        <v>0</v>
      </c>
      <c r="I259" s="66">
        <f t="shared" si="42"/>
        <v>45.454545454545453</v>
      </c>
      <c r="J259" s="66">
        <f t="shared" si="43"/>
        <v>590.90909090909099</v>
      </c>
      <c r="K259" s="66">
        <f t="shared" si="44"/>
        <v>0</v>
      </c>
    </row>
    <row r="260" spans="1:11">
      <c r="A260" s="15" t="s">
        <v>1556</v>
      </c>
      <c r="B260" s="15">
        <v>120</v>
      </c>
      <c r="C260" s="15">
        <v>0</v>
      </c>
      <c r="D260" s="15">
        <v>7</v>
      </c>
      <c r="E260" s="15">
        <v>0</v>
      </c>
      <c r="F260" s="15">
        <v>160</v>
      </c>
      <c r="H260" s="66">
        <f t="shared" si="41"/>
        <v>0</v>
      </c>
      <c r="I260" s="66">
        <f t="shared" si="42"/>
        <v>29.166666666666668</v>
      </c>
      <c r="J260" s="66">
        <f t="shared" si="43"/>
        <v>666.66666666666663</v>
      </c>
      <c r="K260" s="66">
        <f t="shared" si="44"/>
        <v>0</v>
      </c>
    </row>
    <row r="261" spans="1:11">
      <c r="A261" s="15" t="s">
        <v>1557</v>
      </c>
      <c r="B261" s="15">
        <v>140</v>
      </c>
      <c r="C261" s="15">
        <v>0</v>
      </c>
      <c r="D261" s="15">
        <v>9</v>
      </c>
      <c r="E261" s="15">
        <v>0</v>
      </c>
      <c r="F261" s="15">
        <v>190</v>
      </c>
      <c r="H261" s="66">
        <f t="shared" si="41"/>
        <v>0</v>
      </c>
      <c r="I261" s="66">
        <f t="shared" si="42"/>
        <v>32.142857142857139</v>
      </c>
      <c r="J261" s="66">
        <f t="shared" si="43"/>
        <v>678.57142857142856</v>
      </c>
      <c r="K261" s="66">
        <f t="shared" si="44"/>
        <v>0</v>
      </c>
    </row>
    <row r="262" spans="1:11">
      <c r="A262" s="15" t="s">
        <v>1558</v>
      </c>
      <c r="B262" s="15">
        <v>180</v>
      </c>
      <c r="C262" s="15">
        <v>0</v>
      </c>
      <c r="D262" s="15">
        <v>11</v>
      </c>
      <c r="E262" s="15">
        <v>0</v>
      </c>
      <c r="F262" s="15">
        <v>85</v>
      </c>
      <c r="H262" s="66">
        <f t="shared" si="41"/>
        <v>0</v>
      </c>
      <c r="I262" s="66">
        <f t="shared" si="42"/>
        <v>30.555555555555554</v>
      </c>
      <c r="J262" s="66">
        <f t="shared" si="43"/>
        <v>236.11111111111111</v>
      </c>
      <c r="K262" s="66">
        <f t="shared" si="44"/>
        <v>0</v>
      </c>
    </row>
    <row r="263" spans="1:11">
      <c r="A263" s="15" t="s">
        <v>1559</v>
      </c>
      <c r="B263" s="15">
        <v>200</v>
      </c>
      <c r="C263" s="15">
        <v>0</v>
      </c>
      <c r="D263" s="15">
        <v>6</v>
      </c>
      <c r="E263" s="15">
        <v>4</v>
      </c>
      <c r="F263" s="15">
        <v>105</v>
      </c>
      <c r="H263" s="66">
        <f t="shared" si="41"/>
        <v>0</v>
      </c>
      <c r="I263" s="66">
        <f t="shared" si="42"/>
        <v>15</v>
      </c>
      <c r="J263" s="66">
        <f t="shared" si="43"/>
        <v>262.5</v>
      </c>
      <c r="K263" s="66">
        <f t="shared" si="44"/>
        <v>18</v>
      </c>
    </row>
    <row r="264" spans="1:11">
      <c r="A264" s="15" t="s">
        <v>1560</v>
      </c>
      <c r="B264" s="15">
        <v>240</v>
      </c>
      <c r="C264" s="15">
        <v>0</v>
      </c>
      <c r="D264" s="15">
        <v>8</v>
      </c>
      <c r="E264" s="15">
        <v>4.5</v>
      </c>
      <c r="F264" s="15">
        <v>130</v>
      </c>
      <c r="H264" s="66">
        <f t="shared" si="41"/>
        <v>0</v>
      </c>
      <c r="I264" s="66">
        <f t="shared" si="42"/>
        <v>16.666666666666668</v>
      </c>
      <c r="J264" s="66">
        <f t="shared" si="43"/>
        <v>270.83333333333331</v>
      </c>
      <c r="K264" s="66">
        <f t="shared" si="44"/>
        <v>16.875</v>
      </c>
    </row>
    <row r="265" spans="1:11">
      <c r="A265" s="15" t="s">
        <v>1561</v>
      </c>
      <c r="B265" s="15">
        <v>290</v>
      </c>
      <c r="C265" s="15">
        <v>0</v>
      </c>
      <c r="D265" s="15">
        <v>9</v>
      </c>
      <c r="E265" s="15">
        <v>6</v>
      </c>
      <c r="F265" s="15">
        <v>125</v>
      </c>
      <c r="H265" s="66">
        <f t="shared" ref="H265:H328" si="45">C265/B265*500</f>
        <v>0</v>
      </c>
      <c r="I265" s="66">
        <f t="shared" ref="I265:I328" si="46">D265/B265*500</f>
        <v>15.517241379310345</v>
      </c>
      <c r="J265" s="66">
        <f t="shared" ref="J265:J328" si="47">F265/B265*500</f>
        <v>215.51724137931032</v>
      </c>
      <c r="K265" s="66">
        <f t="shared" ref="K265:K328" si="48">(E265*9)/B265*100</f>
        <v>18.620689655172416</v>
      </c>
    </row>
    <row r="266" spans="1:11">
      <c r="A266" s="15" t="s">
        <v>1562</v>
      </c>
      <c r="B266" s="15">
        <v>200</v>
      </c>
      <c r="C266" s="15">
        <v>0</v>
      </c>
      <c r="D266" s="15">
        <v>5</v>
      </c>
      <c r="E266" s="15">
        <v>3</v>
      </c>
      <c r="F266" s="15">
        <v>150</v>
      </c>
      <c r="H266" s="66">
        <f t="shared" si="45"/>
        <v>0</v>
      </c>
      <c r="I266" s="66">
        <f t="shared" si="46"/>
        <v>12.5</v>
      </c>
      <c r="J266" s="66">
        <f t="shared" si="47"/>
        <v>375</v>
      </c>
      <c r="K266" s="66">
        <f t="shared" si="48"/>
        <v>13.5</v>
      </c>
    </row>
    <row r="267" spans="1:11">
      <c r="A267" s="15" t="s">
        <v>1563</v>
      </c>
      <c r="B267" s="15">
        <v>240</v>
      </c>
      <c r="C267" s="15">
        <v>0</v>
      </c>
      <c r="D267" s="15">
        <v>6</v>
      </c>
      <c r="E267" s="15">
        <v>3.5</v>
      </c>
      <c r="F267" s="15">
        <v>190</v>
      </c>
      <c r="H267" s="66">
        <f t="shared" si="45"/>
        <v>0</v>
      </c>
      <c r="I267" s="66">
        <f t="shared" si="46"/>
        <v>12.5</v>
      </c>
      <c r="J267" s="66">
        <f t="shared" si="47"/>
        <v>395.83333333333331</v>
      </c>
      <c r="K267" s="66">
        <f t="shared" si="48"/>
        <v>13.125</v>
      </c>
    </row>
    <row r="268" spans="1:11">
      <c r="A268" s="15" t="s">
        <v>1564</v>
      </c>
      <c r="B268" s="15">
        <v>290</v>
      </c>
      <c r="C268" s="15">
        <v>0</v>
      </c>
      <c r="D268" s="15">
        <v>8</v>
      </c>
      <c r="E268" s="15">
        <v>4.5</v>
      </c>
      <c r="F268" s="15">
        <v>70</v>
      </c>
      <c r="H268" s="66">
        <f t="shared" si="45"/>
        <v>0</v>
      </c>
      <c r="I268" s="66">
        <f t="shared" si="46"/>
        <v>13.793103448275861</v>
      </c>
      <c r="J268" s="66">
        <f t="shared" si="47"/>
        <v>120.68965517241379</v>
      </c>
      <c r="K268" s="66">
        <f t="shared" si="48"/>
        <v>13.96551724137931</v>
      </c>
    </row>
    <row r="269" spans="1:11">
      <c r="A269" s="15" t="s">
        <v>1565</v>
      </c>
      <c r="B269" s="15">
        <v>200</v>
      </c>
      <c r="C269" s="15">
        <v>0</v>
      </c>
      <c r="D269" s="15">
        <v>5</v>
      </c>
      <c r="E269" s="15">
        <v>3</v>
      </c>
      <c r="F269" s="15">
        <v>85</v>
      </c>
      <c r="H269" s="66">
        <f t="shared" si="45"/>
        <v>0</v>
      </c>
      <c r="I269" s="66">
        <f t="shared" si="46"/>
        <v>12.5</v>
      </c>
      <c r="J269" s="66">
        <f t="shared" si="47"/>
        <v>212.5</v>
      </c>
      <c r="K269" s="66">
        <f t="shared" si="48"/>
        <v>13.5</v>
      </c>
    </row>
    <row r="270" spans="1:11">
      <c r="A270" s="15" t="s">
        <v>1566</v>
      </c>
      <c r="B270" s="15">
        <v>240</v>
      </c>
      <c r="C270" s="15">
        <v>0</v>
      </c>
      <c r="D270" s="15">
        <v>6</v>
      </c>
      <c r="E270" s="15">
        <v>3.5</v>
      </c>
      <c r="F270" s="15">
        <v>105</v>
      </c>
      <c r="H270" s="66">
        <f t="shared" si="45"/>
        <v>0</v>
      </c>
      <c r="I270" s="66">
        <f t="shared" si="46"/>
        <v>12.5</v>
      </c>
      <c r="J270" s="66">
        <f t="shared" si="47"/>
        <v>218.75</v>
      </c>
      <c r="K270" s="66">
        <f t="shared" si="48"/>
        <v>13.125</v>
      </c>
    </row>
    <row r="271" spans="1:11">
      <c r="A271" s="15" t="s">
        <v>1567</v>
      </c>
      <c r="B271" s="15">
        <v>290</v>
      </c>
      <c r="C271" s="15">
        <v>0</v>
      </c>
      <c r="D271" s="15">
        <v>7</v>
      </c>
      <c r="E271" s="15">
        <v>4.5</v>
      </c>
      <c r="F271" s="15">
        <v>70</v>
      </c>
      <c r="H271" s="66">
        <f t="shared" si="45"/>
        <v>0</v>
      </c>
      <c r="I271" s="66">
        <f t="shared" si="46"/>
        <v>12.068965517241379</v>
      </c>
      <c r="J271" s="66">
        <f t="shared" si="47"/>
        <v>120.68965517241379</v>
      </c>
      <c r="K271" s="66">
        <f t="shared" si="48"/>
        <v>13.96551724137931</v>
      </c>
    </row>
    <row r="272" spans="1:11">
      <c r="A272" s="15" t="s">
        <v>1568</v>
      </c>
      <c r="B272" s="15">
        <v>200</v>
      </c>
      <c r="C272" s="15">
        <v>0</v>
      </c>
      <c r="D272" s="15">
        <v>5</v>
      </c>
      <c r="E272" s="15">
        <v>3</v>
      </c>
      <c r="F272" s="15">
        <v>85</v>
      </c>
      <c r="H272" s="66">
        <f t="shared" si="45"/>
        <v>0</v>
      </c>
      <c r="I272" s="66">
        <f t="shared" si="46"/>
        <v>12.5</v>
      </c>
      <c r="J272" s="66">
        <f t="shared" si="47"/>
        <v>212.5</v>
      </c>
      <c r="K272" s="66">
        <f t="shared" si="48"/>
        <v>13.5</v>
      </c>
    </row>
    <row r="273" spans="1:11">
      <c r="A273" s="15" t="s">
        <v>1569</v>
      </c>
      <c r="B273" s="15">
        <v>240</v>
      </c>
      <c r="C273" s="15">
        <v>0</v>
      </c>
      <c r="D273" s="15">
        <v>6</v>
      </c>
      <c r="E273" s="15">
        <v>3.5</v>
      </c>
      <c r="F273" s="15">
        <v>105</v>
      </c>
      <c r="H273" s="66">
        <f t="shared" si="45"/>
        <v>0</v>
      </c>
      <c r="I273" s="66">
        <f t="shared" si="46"/>
        <v>12.5</v>
      </c>
      <c r="J273" s="66">
        <f t="shared" si="47"/>
        <v>218.75</v>
      </c>
      <c r="K273" s="66">
        <f t="shared" si="48"/>
        <v>13.125</v>
      </c>
    </row>
    <row r="274" spans="1:11">
      <c r="A274" s="15" t="s">
        <v>1570</v>
      </c>
      <c r="B274" s="15">
        <v>290</v>
      </c>
      <c r="C274" s="15">
        <v>0</v>
      </c>
      <c r="D274" s="15">
        <v>7</v>
      </c>
      <c r="E274" s="15">
        <v>4.5</v>
      </c>
      <c r="F274" s="15">
        <v>105</v>
      </c>
      <c r="H274" s="66">
        <f t="shared" si="45"/>
        <v>0</v>
      </c>
      <c r="I274" s="66">
        <f t="shared" si="46"/>
        <v>12.068965517241379</v>
      </c>
      <c r="J274" s="66">
        <f t="shared" si="47"/>
        <v>181.0344827586207</v>
      </c>
      <c r="K274" s="66">
        <f t="shared" si="48"/>
        <v>13.96551724137931</v>
      </c>
    </row>
    <row r="275" spans="1:11">
      <c r="A275" s="15" t="s">
        <v>1571</v>
      </c>
      <c r="B275" s="15">
        <v>100</v>
      </c>
      <c r="C275" s="15">
        <v>0</v>
      </c>
      <c r="D275" s="15">
        <v>5</v>
      </c>
      <c r="E275" s="15">
        <v>3</v>
      </c>
      <c r="F275" s="15">
        <v>105</v>
      </c>
      <c r="H275" s="66">
        <f t="shared" si="45"/>
        <v>0</v>
      </c>
      <c r="I275" s="66">
        <f t="shared" si="46"/>
        <v>25</v>
      </c>
      <c r="J275" s="66">
        <f t="shared" si="47"/>
        <v>525</v>
      </c>
      <c r="K275" s="66">
        <f t="shared" si="48"/>
        <v>27</v>
      </c>
    </row>
    <row r="276" spans="1:11">
      <c r="A276" s="15" t="s">
        <v>1462</v>
      </c>
      <c r="B276" s="15">
        <v>120</v>
      </c>
      <c r="C276" s="15">
        <v>0</v>
      </c>
      <c r="D276" s="15">
        <v>6</v>
      </c>
      <c r="E276" s="15">
        <v>3.5</v>
      </c>
      <c r="F276" s="15">
        <v>130</v>
      </c>
      <c r="H276" s="66">
        <f t="shared" si="45"/>
        <v>0</v>
      </c>
      <c r="I276" s="66">
        <f t="shared" si="46"/>
        <v>25</v>
      </c>
      <c r="J276" s="66">
        <f t="shared" si="47"/>
        <v>541.66666666666663</v>
      </c>
      <c r="K276" s="66">
        <f t="shared" si="48"/>
        <v>26.25</v>
      </c>
    </row>
    <row r="277" spans="1:11">
      <c r="A277" s="15" t="s">
        <v>1463</v>
      </c>
      <c r="B277" s="15">
        <v>150</v>
      </c>
      <c r="C277" s="15">
        <v>0</v>
      </c>
      <c r="D277" s="15">
        <v>8</v>
      </c>
      <c r="E277" s="15">
        <v>4.5</v>
      </c>
      <c r="F277" s="15">
        <v>160</v>
      </c>
      <c r="H277" s="66">
        <f t="shared" si="45"/>
        <v>0</v>
      </c>
      <c r="I277" s="66">
        <f t="shared" si="46"/>
        <v>26.666666666666668</v>
      </c>
      <c r="J277" s="66">
        <f t="shared" si="47"/>
        <v>533.33333333333337</v>
      </c>
      <c r="K277" s="66">
        <f t="shared" si="48"/>
        <v>27</v>
      </c>
    </row>
    <row r="278" spans="1:11">
      <c r="A278" s="15" t="s">
        <v>1464</v>
      </c>
      <c r="B278" s="15">
        <v>60</v>
      </c>
      <c r="C278" s="15">
        <v>0</v>
      </c>
      <c r="D278" s="15">
        <v>6</v>
      </c>
      <c r="E278" s="15">
        <v>0</v>
      </c>
      <c r="F278" s="15">
        <v>85</v>
      </c>
      <c r="H278" s="66">
        <f t="shared" si="45"/>
        <v>0</v>
      </c>
      <c r="I278" s="66">
        <f t="shared" si="46"/>
        <v>50</v>
      </c>
      <c r="J278" s="66">
        <f t="shared" si="47"/>
        <v>708.33333333333337</v>
      </c>
      <c r="K278" s="66">
        <f t="shared" si="48"/>
        <v>0</v>
      </c>
    </row>
    <row r="279" spans="1:11">
      <c r="A279" s="15" t="s">
        <v>1465</v>
      </c>
      <c r="B279" s="15">
        <v>80</v>
      </c>
      <c r="C279" s="15">
        <v>0</v>
      </c>
      <c r="D279" s="15">
        <v>8</v>
      </c>
      <c r="E279" s="15">
        <v>0</v>
      </c>
      <c r="F279" s="15">
        <v>110</v>
      </c>
      <c r="H279" s="66">
        <f t="shared" si="45"/>
        <v>0</v>
      </c>
      <c r="I279" s="66">
        <f t="shared" si="46"/>
        <v>50</v>
      </c>
      <c r="J279" s="66">
        <f t="shared" si="47"/>
        <v>687.5</v>
      </c>
      <c r="K279" s="66">
        <f t="shared" si="48"/>
        <v>0</v>
      </c>
    </row>
    <row r="280" spans="1:11">
      <c r="A280" s="15" t="s">
        <v>1466</v>
      </c>
      <c r="B280" s="15">
        <v>90</v>
      </c>
      <c r="C280" s="15">
        <v>0</v>
      </c>
      <c r="D280" s="15">
        <v>9</v>
      </c>
      <c r="E280" s="15">
        <v>0</v>
      </c>
      <c r="F280" s="15">
        <v>130</v>
      </c>
      <c r="H280" s="66">
        <f t="shared" si="45"/>
        <v>0</v>
      </c>
      <c r="I280" s="66">
        <f t="shared" si="46"/>
        <v>50</v>
      </c>
      <c r="J280" s="66">
        <f t="shared" si="47"/>
        <v>722.22222222222217</v>
      </c>
      <c r="K280" s="66">
        <f t="shared" si="48"/>
        <v>0</v>
      </c>
    </row>
    <row r="281" spans="1:11">
      <c r="A281" s="15" t="s">
        <v>1467</v>
      </c>
      <c r="B281" s="15">
        <v>150</v>
      </c>
      <c r="C281" s="15">
        <v>0</v>
      </c>
      <c r="D281" s="15">
        <v>5</v>
      </c>
      <c r="E281" s="15">
        <v>0</v>
      </c>
      <c r="F281" s="15">
        <v>120</v>
      </c>
      <c r="H281" s="66">
        <f t="shared" si="45"/>
        <v>0</v>
      </c>
      <c r="I281" s="66">
        <f t="shared" si="46"/>
        <v>16.666666666666668</v>
      </c>
      <c r="J281" s="66">
        <f t="shared" si="47"/>
        <v>400</v>
      </c>
      <c r="K281" s="66">
        <f t="shared" si="48"/>
        <v>0</v>
      </c>
    </row>
    <row r="282" spans="1:11">
      <c r="A282" s="15" t="s">
        <v>1468</v>
      </c>
      <c r="B282" s="15">
        <v>190</v>
      </c>
      <c r="C282" s="15">
        <v>0</v>
      </c>
      <c r="D282" s="15">
        <v>6</v>
      </c>
      <c r="E282" s="15">
        <v>0</v>
      </c>
      <c r="F282" s="15">
        <v>150</v>
      </c>
      <c r="H282" s="66">
        <f t="shared" si="45"/>
        <v>0</v>
      </c>
      <c r="I282" s="66">
        <f t="shared" si="46"/>
        <v>15.789473684210527</v>
      </c>
      <c r="J282" s="66">
        <f t="shared" si="47"/>
        <v>394.73684210526318</v>
      </c>
      <c r="K282" s="66">
        <f t="shared" si="48"/>
        <v>0</v>
      </c>
    </row>
    <row r="283" spans="1:11">
      <c r="A283" s="15" t="s">
        <v>1469</v>
      </c>
      <c r="B283" s="15">
        <v>230</v>
      </c>
      <c r="C283" s="15">
        <v>0</v>
      </c>
      <c r="D283" s="15">
        <v>7</v>
      </c>
      <c r="E283" s="15">
        <v>0</v>
      </c>
      <c r="F283" s="15">
        <v>180</v>
      </c>
      <c r="H283" s="66">
        <f t="shared" si="45"/>
        <v>0</v>
      </c>
      <c r="I283" s="66">
        <f t="shared" si="46"/>
        <v>15.217391304347826</v>
      </c>
      <c r="J283" s="66">
        <f t="shared" si="47"/>
        <v>391.304347826087</v>
      </c>
      <c r="K283" s="66">
        <f t="shared" si="48"/>
        <v>0</v>
      </c>
    </row>
    <row r="284" spans="1:11">
      <c r="A284" s="15" t="s">
        <v>1470</v>
      </c>
      <c r="B284" s="15">
        <v>150</v>
      </c>
      <c r="C284" s="15">
        <v>0</v>
      </c>
      <c r="D284" s="15">
        <v>5</v>
      </c>
      <c r="E284" s="15">
        <v>0</v>
      </c>
      <c r="F284" s="15">
        <v>70</v>
      </c>
      <c r="H284" s="66">
        <f t="shared" si="45"/>
        <v>0</v>
      </c>
      <c r="I284" s="66">
        <f t="shared" si="46"/>
        <v>16.666666666666668</v>
      </c>
      <c r="J284" s="66">
        <f t="shared" si="47"/>
        <v>233.33333333333334</v>
      </c>
      <c r="K284" s="66">
        <f t="shared" si="48"/>
        <v>0</v>
      </c>
    </row>
    <row r="285" spans="1:11">
      <c r="A285" s="15" t="s">
        <v>1471</v>
      </c>
      <c r="B285" s="15">
        <v>190</v>
      </c>
      <c r="C285" s="15">
        <v>0</v>
      </c>
      <c r="D285" s="15">
        <v>6</v>
      </c>
      <c r="E285" s="15">
        <v>0</v>
      </c>
      <c r="F285" s="15">
        <v>90</v>
      </c>
      <c r="H285" s="66">
        <f t="shared" si="45"/>
        <v>0</v>
      </c>
      <c r="I285" s="66">
        <f t="shared" si="46"/>
        <v>15.789473684210527</v>
      </c>
      <c r="J285" s="66">
        <f t="shared" si="47"/>
        <v>236.84210526315789</v>
      </c>
      <c r="K285" s="66">
        <f t="shared" si="48"/>
        <v>0</v>
      </c>
    </row>
    <row r="286" spans="1:11">
      <c r="A286" s="15" t="s">
        <v>1472</v>
      </c>
      <c r="B286" s="15">
        <v>230</v>
      </c>
      <c r="C286" s="15">
        <v>0</v>
      </c>
      <c r="D286" s="15">
        <v>7</v>
      </c>
      <c r="E286" s="15">
        <v>0</v>
      </c>
      <c r="F286" s="15">
        <v>100</v>
      </c>
      <c r="H286" s="66">
        <f t="shared" si="45"/>
        <v>0</v>
      </c>
      <c r="I286" s="66">
        <f t="shared" si="46"/>
        <v>15.217391304347826</v>
      </c>
      <c r="J286" s="66">
        <f t="shared" si="47"/>
        <v>217.39130434782609</v>
      </c>
      <c r="K286" s="66">
        <f t="shared" si="48"/>
        <v>0</v>
      </c>
    </row>
    <row r="287" spans="1:11">
      <c r="A287" s="15" t="s">
        <v>1473</v>
      </c>
      <c r="B287" s="15">
        <v>150</v>
      </c>
      <c r="C287" s="15">
        <v>0</v>
      </c>
      <c r="D287" s="15">
        <v>5</v>
      </c>
      <c r="E287" s="15">
        <v>0</v>
      </c>
      <c r="F287" s="15">
        <v>70</v>
      </c>
      <c r="H287" s="66">
        <f t="shared" si="45"/>
        <v>0</v>
      </c>
      <c r="I287" s="66">
        <f t="shared" si="46"/>
        <v>16.666666666666668</v>
      </c>
      <c r="J287" s="66">
        <f t="shared" si="47"/>
        <v>233.33333333333334</v>
      </c>
      <c r="K287" s="66">
        <f t="shared" si="48"/>
        <v>0</v>
      </c>
    </row>
    <row r="288" spans="1:11">
      <c r="A288" s="15" t="s">
        <v>1474</v>
      </c>
      <c r="B288" s="15">
        <v>190</v>
      </c>
      <c r="C288" s="15">
        <v>0</v>
      </c>
      <c r="D288" s="15">
        <v>6</v>
      </c>
      <c r="E288" s="15">
        <v>0</v>
      </c>
      <c r="F288" s="15">
        <v>90</v>
      </c>
      <c r="H288" s="66">
        <f t="shared" si="45"/>
        <v>0</v>
      </c>
      <c r="I288" s="66">
        <f t="shared" si="46"/>
        <v>15.789473684210527</v>
      </c>
      <c r="J288" s="66">
        <f t="shared" si="47"/>
        <v>236.84210526315789</v>
      </c>
      <c r="K288" s="66">
        <f t="shared" si="48"/>
        <v>0</v>
      </c>
    </row>
    <row r="289" spans="1:11">
      <c r="A289" s="15" t="s">
        <v>1475</v>
      </c>
      <c r="B289" s="15">
        <v>230</v>
      </c>
      <c r="C289" s="15">
        <v>0</v>
      </c>
      <c r="D289" s="15">
        <v>7</v>
      </c>
      <c r="E289" s="15">
        <v>0</v>
      </c>
      <c r="F289" s="15">
        <v>100</v>
      </c>
      <c r="H289" s="66">
        <f t="shared" si="45"/>
        <v>0</v>
      </c>
      <c r="I289" s="66">
        <f t="shared" si="46"/>
        <v>15.217391304347826</v>
      </c>
      <c r="J289" s="66">
        <f t="shared" si="47"/>
        <v>217.39130434782609</v>
      </c>
      <c r="K289" s="66">
        <f t="shared" si="48"/>
        <v>0</v>
      </c>
    </row>
    <row r="290" spans="1:11">
      <c r="A290" s="15" t="s">
        <v>1476</v>
      </c>
      <c r="B290" s="15">
        <v>50</v>
      </c>
      <c r="C290" s="15">
        <v>0</v>
      </c>
      <c r="D290" s="15">
        <v>5</v>
      </c>
      <c r="E290" s="15">
        <v>0</v>
      </c>
      <c r="F290" s="15">
        <v>100</v>
      </c>
      <c r="H290" s="66">
        <f t="shared" si="45"/>
        <v>0</v>
      </c>
      <c r="I290" s="66">
        <f t="shared" si="46"/>
        <v>50</v>
      </c>
      <c r="J290" s="66">
        <f t="shared" si="47"/>
        <v>1000</v>
      </c>
      <c r="K290" s="66">
        <f t="shared" si="48"/>
        <v>0</v>
      </c>
    </row>
    <row r="291" spans="1:11">
      <c r="A291" s="15" t="s">
        <v>1477</v>
      </c>
      <c r="B291" s="15">
        <v>70</v>
      </c>
      <c r="C291" s="15">
        <v>0</v>
      </c>
      <c r="D291" s="15">
        <v>6</v>
      </c>
      <c r="E291" s="15">
        <v>0</v>
      </c>
      <c r="F291" s="15">
        <v>130</v>
      </c>
      <c r="H291" s="66">
        <f t="shared" si="45"/>
        <v>0</v>
      </c>
      <c r="I291" s="66">
        <f t="shared" si="46"/>
        <v>42.857142857142854</v>
      </c>
      <c r="J291" s="66">
        <f t="shared" si="47"/>
        <v>928.57142857142856</v>
      </c>
      <c r="K291" s="66">
        <f t="shared" si="48"/>
        <v>0</v>
      </c>
    </row>
    <row r="292" spans="1:11">
      <c r="A292" s="15" t="s">
        <v>1478</v>
      </c>
      <c r="B292" s="15">
        <v>80</v>
      </c>
      <c r="C292" s="15">
        <v>0</v>
      </c>
      <c r="D292" s="15">
        <v>7</v>
      </c>
      <c r="E292" s="15">
        <v>0</v>
      </c>
      <c r="F292" s="15">
        <v>150</v>
      </c>
      <c r="H292" s="66">
        <f t="shared" si="45"/>
        <v>0</v>
      </c>
      <c r="I292" s="66">
        <f t="shared" si="46"/>
        <v>43.75</v>
      </c>
      <c r="J292" s="66">
        <f t="shared" si="47"/>
        <v>937.5</v>
      </c>
      <c r="K292" s="66">
        <f t="shared" si="48"/>
        <v>0</v>
      </c>
    </row>
    <row r="293" spans="1:11">
      <c r="A293" s="15" t="s">
        <v>1479</v>
      </c>
      <c r="B293" s="15">
        <v>300</v>
      </c>
      <c r="C293" s="15">
        <v>0</v>
      </c>
      <c r="D293" s="15">
        <v>8</v>
      </c>
      <c r="E293" s="15">
        <v>7</v>
      </c>
      <c r="F293" s="15">
        <v>135</v>
      </c>
      <c r="H293" s="66">
        <f t="shared" si="45"/>
        <v>0</v>
      </c>
      <c r="I293" s="66">
        <f t="shared" si="46"/>
        <v>13.333333333333334</v>
      </c>
      <c r="J293" s="66">
        <f t="shared" si="47"/>
        <v>225</v>
      </c>
      <c r="K293" s="66">
        <f t="shared" si="48"/>
        <v>21</v>
      </c>
    </row>
    <row r="294" spans="1:11">
      <c r="A294" s="15" t="s">
        <v>1480</v>
      </c>
      <c r="B294" s="15">
        <v>380</v>
      </c>
      <c r="C294" s="15">
        <v>0</v>
      </c>
      <c r="D294" s="15">
        <v>10</v>
      </c>
      <c r="E294" s="15">
        <v>9</v>
      </c>
      <c r="F294" s="15">
        <v>170</v>
      </c>
      <c r="H294" s="66">
        <f t="shared" si="45"/>
        <v>0</v>
      </c>
      <c r="I294" s="66">
        <f t="shared" si="46"/>
        <v>13.157894736842104</v>
      </c>
      <c r="J294" s="66">
        <f t="shared" si="47"/>
        <v>223.68421052631578</v>
      </c>
      <c r="K294" s="66">
        <f t="shared" si="48"/>
        <v>21.315789473684209</v>
      </c>
    </row>
    <row r="295" spans="1:11">
      <c r="A295" s="15" t="s">
        <v>1481</v>
      </c>
      <c r="B295" s="15">
        <v>460</v>
      </c>
      <c r="C295" s="15">
        <v>0</v>
      </c>
      <c r="D295" s="15">
        <v>13</v>
      </c>
      <c r="E295" s="15">
        <v>10</v>
      </c>
      <c r="F295" s="15">
        <v>220</v>
      </c>
      <c r="H295" s="66">
        <f t="shared" si="45"/>
        <v>0</v>
      </c>
      <c r="I295" s="66">
        <f t="shared" si="46"/>
        <v>14.130434782608695</v>
      </c>
      <c r="J295" s="66">
        <f t="shared" si="47"/>
        <v>239.13043478260872</v>
      </c>
      <c r="K295" s="66">
        <f t="shared" si="48"/>
        <v>19.565217391304348</v>
      </c>
    </row>
    <row r="296" spans="1:11">
      <c r="A296" s="15" t="s">
        <v>1482</v>
      </c>
      <c r="B296" s="15">
        <v>250</v>
      </c>
      <c r="C296" s="15">
        <v>0</v>
      </c>
      <c r="D296" s="15">
        <v>8</v>
      </c>
      <c r="E296" s="15">
        <v>3</v>
      </c>
      <c r="F296" s="15">
        <v>140</v>
      </c>
      <c r="H296" s="66">
        <f t="shared" si="45"/>
        <v>0</v>
      </c>
      <c r="I296" s="66">
        <f t="shared" si="46"/>
        <v>16</v>
      </c>
      <c r="J296" s="66">
        <f t="shared" si="47"/>
        <v>280</v>
      </c>
      <c r="K296" s="66">
        <f t="shared" si="48"/>
        <v>10.8</v>
      </c>
    </row>
    <row r="297" spans="1:11">
      <c r="A297" s="15" t="s">
        <v>1483</v>
      </c>
      <c r="B297" s="15">
        <v>310</v>
      </c>
      <c r="C297" s="15">
        <v>0</v>
      </c>
      <c r="D297" s="15">
        <v>11</v>
      </c>
      <c r="E297" s="15">
        <v>3.5</v>
      </c>
      <c r="F297" s="15">
        <v>190</v>
      </c>
      <c r="H297" s="66">
        <f t="shared" si="45"/>
        <v>0</v>
      </c>
      <c r="I297" s="66">
        <f t="shared" si="46"/>
        <v>17.741935483870968</v>
      </c>
      <c r="J297" s="66">
        <f t="shared" si="47"/>
        <v>306.45161290322579</v>
      </c>
      <c r="K297" s="66">
        <f t="shared" si="48"/>
        <v>10.161290322580644</v>
      </c>
    </row>
    <row r="298" spans="1:11">
      <c r="A298" s="15" t="s">
        <v>1484</v>
      </c>
      <c r="B298" s="15">
        <v>390</v>
      </c>
      <c r="C298" s="15">
        <v>0</v>
      </c>
      <c r="D298" s="15">
        <v>16</v>
      </c>
      <c r="E298" s="15">
        <v>3.5</v>
      </c>
      <c r="F298" s="15">
        <v>250</v>
      </c>
      <c r="H298" s="66">
        <f t="shared" si="45"/>
        <v>0</v>
      </c>
      <c r="I298" s="66">
        <f t="shared" si="46"/>
        <v>20.512820512820515</v>
      </c>
      <c r="J298" s="66">
        <f t="shared" si="47"/>
        <v>320.51282051282055</v>
      </c>
      <c r="K298" s="66">
        <f t="shared" si="48"/>
        <v>8.0769230769230766</v>
      </c>
    </row>
    <row r="299" spans="1:11">
      <c r="A299" s="15" t="s">
        <v>1485</v>
      </c>
      <c r="B299" s="15">
        <v>310</v>
      </c>
      <c r="C299" s="15">
        <v>0</v>
      </c>
      <c r="D299" s="15">
        <v>7</v>
      </c>
      <c r="E299" s="15">
        <v>8</v>
      </c>
      <c r="F299" s="15">
        <v>140</v>
      </c>
      <c r="H299" s="66">
        <f t="shared" si="45"/>
        <v>0</v>
      </c>
      <c r="I299" s="66">
        <f t="shared" si="46"/>
        <v>11.29032258064516</v>
      </c>
      <c r="J299" s="66">
        <f t="shared" si="47"/>
        <v>225.80645161290323</v>
      </c>
      <c r="K299" s="66">
        <f t="shared" si="48"/>
        <v>23.225806451612904</v>
      </c>
    </row>
    <row r="300" spans="1:11">
      <c r="A300" s="15" t="s">
        <v>1486</v>
      </c>
      <c r="B300" s="15">
        <v>270</v>
      </c>
      <c r="C300" s="15">
        <v>0</v>
      </c>
      <c r="D300" s="15">
        <v>7</v>
      </c>
      <c r="E300" s="15">
        <v>4.5</v>
      </c>
      <c r="F300" s="15">
        <v>140</v>
      </c>
      <c r="H300" s="66">
        <f t="shared" si="45"/>
        <v>0</v>
      </c>
      <c r="I300" s="66">
        <f t="shared" si="46"/>
        <v>12.962962962962962</v>
      </c>
      <c r="J300" s="66">
        <f t="shared" si="47"/>
        <v>259.25925925925924</v>
      </c>
      <c r="K300" s="66">
        <f t="shared" si="48"/>
        <v>15</v>
      </c>
    </row>
    <row r="301" spans="1:11">
      <c r="A301" s="15" t="s">
        <v>1487</v>
      </c>
      <c r="B301" s="15">
        <v>240</v>
      </c>
      <c r="C301" s="15">
        <v>0</v>
      </c>
      <c r="D301" s="15">
        <v>6</v>
      </c>
      <c r="E301" s="15">
        <v>7</v>
      </c>
      <c r="F301" s="15">
        <v>130</v>
      </c>
      <c r="H301" s="66">
        <f t="shared" si="45"/>
        <v>0</v>
      </c>
      <c r="I301" s="66">
        <f t="shared" si="46"/>
        <v>12.5</v>
      </c>
      <c r="J301" s="66">
        <f t="shared" si="47"/>
        <v>270.83333333333331</v>
      </c>
      <c r="K301" s="66">
        <f t="shared" si="48"/>
        <v>26.25</v>
      </c>
    </row>
    <row r="302" spans="1:11">
      <c r="A302" s="15" t="s">
        <v>1488</v>
      </c>
      <c r="B302" s="15">
        <v>300</v>
      </c>
      <c r="C302" s="15">
        <v>0</v>
      </c>
      <c r="D302" s="15">
        <v>8</v>
      </c>
      <c r="E302" s="15">
        <v>8</v>
      </c>
      <c r="F302" s="15">
        <v>160</v>
      </c>
      <c r="H302" s="66">
        <f t="shared" si="45"/>
        <v>0</v>
      </c>
      <c r="I302" s="66">
        <f t="shared" si="46"/>
        <v>13.333333333333334</v>
      </c>
      <c r="J302" s="66">
        <f t="shared" si="47"/>
        <v>266.66666666666669</v>
      </c>
      <c r="K302" s="66">
        <f t="shared" si="48"/>
        <v>24</v>
      </c>
    </row>
    <row r="303" spans="1:11">
      <c r="A303" s="15" t="s">
        <v>1489</v>
      </c>
      <c r="B303" s="15">
        <v>380</v>
      </c>
      <c r="C303" s="15">
        <v>0</v>
      </c>
      <c r="D303" s="15">
        <v>10</v>
      </c>
      <c r="E303" s="15">
        <v>9</v>
      </c>
      <c r="F303" s="15">
        <v>210</v>
      </c>
      <c r="H303" s="66">
        <f t="shared" si="45"/>
        <v>0</v>
      </c>
      <c r="I303" s="66">
        <f t="shared" si="46"/>
        <v>13.157894736842104</v>
      </c>
      <c r="J303" s="66">
        <f t="shared" si="47"/>
        <v>276.31578947368422</v>
      </c>
      <c r="K303" s="66">
        <f t="shared" si="48"/>
        <v>21.315789473684209</v>
      </c>
    </row>
    <row r="304" spans="1:11">
      <c r="A304" s="15" t="s">
        <v>1490</v>
      </c>
      <c r="B304" s="15">
        <v>200</v>
      </c>
      <c r="C304" s="15">
        <v>0</v>
      </c>
      <c r="D304" s="15">
        <v>6</v>
      </c>
      <c r="E304" s="15">
        <v>4</v>
      </c>
      <c r="F304" s="15">
        <v>140</v>
      </c>
      <c r="H304" s="66">
        <f t="shared" si="45"/>
        <v>0</v>
      </c>
      <c r="I304" s="66">
        <f t="shared" si="46"/>
        <v>15</v>
      </c>
      <c r="J304" s="66">
        <f t="shared" si="47"/>
        <v>350</v>
      </c>
      <c r="K304" s="66">
        <f t="shared" si="48"/>
        <v>18</v>
      </c>
    </row>
    <row r="305" spans="1:11">
      <c r="A305" s="15" t="s">
        <v>1491</v>
      </c>
      <c r="B305" s="15">
        <v>240</v>
      </c>
      <c r="C305" s="15">
        <v>0</v>
      </c>
      <c r="D305" s="15">
        <v>9</v>
      </c>
      <c r="E305" s="15">
        <v>4</v>
      </c>
      <c r="F305" s="15">
        <v>190</v>
      </c>
      <c r="H305" s="66">
        <f t="shared" si="45"/>
        <v>0</v>
      </c>
      <c r="I305" s="66">
        <f t="shared" si="46"/>
        <v>18.75</v>
      </c>
      <c r="J305" s="66">
        <f t="shared" si="47"/>
        <v>395.83333333333331</v>
      </c>
      <c r="K305" s="66">
        <f t="shared" si="48"/>
        <v>15</v>
      </c>
    </row>
    <row r="306" spans="1:11">
      <c r="A306" s="15" t="s">
        <v>1492</v>
      </c>
      <c r="B306" s="15">
        <v>300</v>
      </c>
      <c r="C306" s="15">
        <v>0</v>
      </c>
      <c r="D306" s="15">
        <v>11</v>
      </c>
      <c r="E306" s="15">
        <v>4</v>
      </c>
      <c r="F306" s="15">
        <v>230</v>
      </c>
      <c r="H306" s="66">
        <f t="shared" si="45"/>
        <v>0</v>
      </c>
      <c r="I306" s="66">
        <f t="shared" si="46"/>
        <v>18.333333333333332</v>
      </c>
      <c r="J306" s="66">
        <f t="shared" si="47"/>
        <v>383.33333333333337</v>
      </c>
      <c r="K306" s="66">
        <f t="shared" si="48"/>
        <v>12</v>
      </c>
    </row>
    <row r="307" spans="1:11">
      <c r="A307" s="15" t="s">
        <v>1493</v>
      </c>
      <c r="B307" s="15">
        <v>80</v>
      </c>
      <c r="C307" s="15">
        <v>0</v>
      </c>
      <c r="D307" s="15">
        <v>4</v>
      </c>
      <c r="E307" s="15">
        <v>2.5</v>
      </c>
      <c r="F307" s="15">
        <v>65</v>
      </c>
      <c r="H307" s="66">
        <f t="shared" si="45"/>
        <v>0</v>
      </c>
      <c r="I307" s="66">
        <f t="shared" si="46"/>
        <v>25</v>
      </c>
      <c r="J307" s="66">
        <f t="shared" si="47"/>
        <v>406.25</v>
      </c>
      <c r="K307" s="66">
        <f t="shared" si="48"/>
        <v>28.125</v>
      </c>
    </row>
    <row r="308" spans="1:11">
      <c r="A308" s="15" t="s">
        <v>1494</v>
      </c>
      <c r="B308" s="15">
        <v>100</v>
      </c>
      <c r="C308" s="15">
        <v>0</v>
      </c>
      <c r="D308" s="15">
        <v>6</v>
      </c>
      <c r="E308" s="15">
        <v>3.5</v>
      </c>
      <c r="F308" s="15">
        <v>80</v>
      </c>
      <c r="H308" s="66">
        <f t="shared" si="45"/>
        <v>0</v>
      </c>
      <c r="I308" s="66">
        <f t="shared" si="46"/>
        <v>30</v>
      </c>
      <c r="J308" s="66">
        <f t="shared" si="47"/>
        <v>400</v>
      </c>
      <c r="K308" s="66">
        <f t="shared" si="48"/>
        <v>31.5</v>
      </c>
    </row>
    <row r="309" spans="1:11">
      <c r="A309" s="15" t="s">
        <v>1495</v>
      </c>
      <c r="B309" s="15">
        <v>140</v>
      </c>
      <c r="C309" s="15">
        <v>0</v>
      </c>
      <c r="D309" s="15">
        <v>7</v>
      </c>
      <c r="E309" s="15">
        <v>4.5</v>
      </c>
      <c r="F309" s="15">
        <v>105</v>
      </c>
      <c r="H309" s="66">
        <f t="shared" si="45"/>
        <v>0</v>
      </c>
      <c r="I309" s="66">
        <f t="shared" si="46"/>
        <v>25</v>
      </c>
      <c r="J309" s="66">
        <f t="shared" si="47"/>
        <v>375</v>
      </c>
      <c r="K309" s="66">
        <f t="shared" si="48"/>
        <v>28.928571428571431</v>
      </c>
    </row>
    <row r="310" spans="1:11">
      <c r="A310" s="15" t="s">
        <v>1496</v>
      </c>
      <c r="B310" s="15">
        <v>160</v>
      </c>
      <c r="C310" s="15">
        <v>0</v>
      </c>
      <c r="D310" s="15">
        <v>3</v>
      </c>
      <c r="E310" s="15">
        <v>1.5</v>
      </c>
      <c r="F310" s="15">
        <v>100</v>
      </c>
      <c r="H310" s="66">
        <f t="shared" si="45"/>
        <v>0</v>
      </c>
      <c r="I310" s="66">
        <f t="shared" si="46"/>
        <v>9.375</v>
      </c>
      <c r="J310" s="66">
        <f t="shared" si="47"/>
        <v>312.5</v>
      </c>
      <c r="K310" s="66">
        <f t="shared" si="48"/>
        <v>8.4375</v>
      </c>
    </row>
    <row r="311" spans="1:11">
      <c r="A311" s="15" t="s">
        <v>1497</v>
      </c>
      <c r="B311" s="15">
        <v>180</v>
      </c>
      <c r="C311" s="15">
        <v>0</v>
      </c>
      <c r="D311" s="15">
        <v>4</v>
      </c>
      <c r="E311" s="15">
        <v>2.5</v>
      </c>
      <c r="F311" s="15">
        <v>120</v>
      </c>
      <c r="H311" s="66">
        <f t="shared" si="45"/>
        <v>0</v>
      </c>
      <c r="I311" s="66">
        <f t="shared" si="46"/>
        <v>11.111111111111111</v>
      </c>
      <c r="J311" s="66">
        <f t="shared" si="47"/>
        <v>333.33333333333331</v>
      </c>
      <c r="K311" s="66">
        <f t="shared" si="48"/>
        <v>12.5</v>
      </c>
    </row>
    <row r="312" spans="1:11">
      <c r="A312" s="15" t="s">
        <v>1498</v>
      </c>
      <c r="B312" s="15">
        <v>230</v>
      </c>
      <c r="C312" s="15">
        <v>0</v>
      </c>
      <c r="D312" s="15">
        <v>6</v>
      </c>
      <c r="E312" s="15">
        <v>3.5</v>
      </c>
      <c r="F312" s="15">
        <v>150</v>
      </c>
      <c r="H312" s="66">
        <f t="shared" si="45"/>
        <v>0</v>
      </c>
      <c r="I312" s="66">
        <f t="shared" si="46"/>
        <v>13.043478260869565</v>
      </c>
      <c r="J312" s="66">
        <f t="shared" si="47"/>
        <v>326.08695652173913</v>
      </c>
      <c r="K312" s="66">
        <f t="shared" si="48"/>
        <v>13.695652173913043</v>
      </c>
    </row>
    <row r="313" spans="1:11">
      <c r="A313" s="15" t="s">
        <v>1499</v>
      </c>
      <c r="B313" s="15">
        <v>160</v>
      </c>
      <c r="C313" s="15">
        <v>0</v>
      </c>
      <c r="D313" s="15">
        <v>3</v>
      </c>
      <c r="E313" s="15">
        <v>1.5</v>
      </c>
      <c r="F313" s="15">
        <v>45</v>
      </c>
      <c r="H313" s="66">
        <f t="shared" si="45"/>
        <v>0</v>
      </c>
      <c r="I313" s="66">
        <f t="shared" si="46"/>
        <v>9.375</v>
      </c>
      <c r="J313" s="66">
        <f t="shared" si="47"/>
        <v>140.625</v>
      </c>
      <c r="K313" s="66">
        <f t="shared" si="48"/>
        <v>8.4375</v>
      </c>
    </row>
    <row r="314" spans="1:11">
      <c r="A314" s="15" t="s">
        <v>1500</v>
      </c>
      <c r="B314" s="15">
        <v>180</v>
      </c>
      <c r="C314" s="15">
        <v>0</v>
      </c>
      <c r="D314" s="15">
        <v>4</v>
      </c>
      <c r="E314" s="15">
        <v>2.5</v>
      </c>
      <c r="F314" s="15">
        <v>65</v>
      </c>
      <c r="H314" s="66">
        <f t="shared" si="45"/>
        <v>0</v>
      </c>
      <c r="I314" s="66">
        <f t="shared" si="46"/>
        <v>11.111111111111111</v>
      </c>
      <c r="J314" s="66">
        <f t="shared" si="47"/>
        <v>180.55555555555554</v>
      </c>
      <c r="K314" s="66">
        <f t="shared" si="48"/>
        <v>12.5</v>
      </c>
    </row>
    <row r="315" spans="1:11">
      <c r="A315" s="15" t="s">
        <v>1501</v>
      </c>
      <c r="B315" s="15">
        <v>230</v>
      </c>
      <c r="C315" s="15">
        <v>0</v>
      </c>
      <c r="D315" s="15">
        <v>6</v>
      </c>
      <c r="E315" s="15">
        <v>3.5</v>
      </c>
      <c r="F315" s="15">
        <v>85</v>
      </c>
      <c r="H315" s="66">
        <f t="shared" si="45"/>
        <v>0</v>
      </c>
      <c r="I315" s="66">
        <f t="shared" si="46"/>
        <v>13.043478260869565</v>
      </c>
      <c r="J315" s="66">
        <f t="shared" si="47"/>
        <v>184.78260869565216</v>
      </c>
      <c r="K315" s="66">
        <f t="shared" si="48"/>
        <v>13.695652173913043</v>
      </c>
    </row>
    <row r="316" spans="1:11">
      <c r="A316" s="15" t="s">
        <v>1502</v>
      </c>
      <c r="B316" s="15">
        <v>160</v>
      </c>
      <c r="C316" s="15">
        <v>0</v>
      </c>
      <c r="D316" s="15">
        <v>3</v>
      </c>
      <c r="E316" s="15">
        <v>1.5</v>
      </c>
      <c r="F316" s="15">
        <v>45</v>
      </c>
      <c r="H316" s="66">
        <f t="shared" si="45"/>
        <v>0</v>
      </c>
      <c r="I316" s="66">
        <f t="shared" si="46"/>
        <v>9.375</v>
      </c>
      <c r="J316" s="66">
        <f t="shared" si="47"/>
        <v>140.625</v>
      </c>
      <c r="K316" s="66">
        <f t="shared" si="48"/>
        <v>8.4375</v>
      </c>
    </row>
    <row r="317" spans="1:11">
      <c r="A317" s="15" t="s">
        <v>1503</v>
      </c>
      <c r="B317" s="15">
        <v>190</v>
      </c>
      <c r="C317" s="15">
        <v>0</v>
      </c>
      <c r="D317" s="15">
        <v>5</v>
      </c>
      <c r="E317" s="15">
        <v>2.5</v>
      </c>
      <c r="F317" s="15">
        <v>70</v>
      </c>
      <c r="H317" s="66">
        <f t="shared" si="45"/>
        <v>0</v>
      </c>
      <c r="I317" s="66">
        <f t="shared" si="46"/>
        <v>13.157894736842104</v>
      </c>
      <c r="J317" s="66">
        <f t="shared" si="47"/>
        <v>184.21052631578945</v>
      </c>
      <c r="K317" s="66">
        <f t="shared" si="48"/>
        <v>11.842105263157894</v>
      </c>
    </row>
    <row r="318" spans="1:11">
      <c r="A318" s="15" t="s">
        <v>1504</v>
      </c>
      <c r="B318" s="15">
        <v>230</v>
      </c>
      <c r="C318" s="15">
        <v>0</v>
      </c>
      <c r="D318" s="15">
        <v>6</v>
      </c>
      <c r="E318" s="15">
        <v>3.5</v>
      </c>
      <c r="F318" s="15">
        <v>85</v>
      </c>
      <c r="H318" s="66">
        <f t="shared" si="45"/>
        <v>0</v>
      </c>
      <c r="I318" s="66">
        <f t="shared" si="46"/>
        <v>13.043478260869565</v>
      </c>
      <c r="J318" s="66">
        <f t="shared" si="47"/>
        <v>184.78260869565216</v>
      </c>
      <c r="K318" s="66">
        <f t="shared" si="48"/>
        <v>13.695652173913043</v>
      </c>
    </row>
    <row r="319" spans="1:11">
      <c r="A319" s="15" t="s">
        <v>1505</v>
      </c>
      <c r="B319" s="15">
        <v>60</v>
      </c>
      <c r="C319" s="15">
        <v>0</v>
      </c>
      <c r="D319" s="15">
        <v>3</v>
      </c>
      <c r="E319" s="15">
        <v>2</v>
      </c>
      <c r="F319" s="15">
        <v>80</v>
      </c>
      <c r="H319" s="66">
        <f t="shared" si="45"/>
        <v>0</v>
      </c>
      <c r="I319" s="66">
        <f t="shared" si="46"/>
        <v>25</v>
      </c>
      <c r="J319" s="66">
        <f t="shared" si="47"/>
        <v>666.66666666666663</v>
      </c>
      <c r="K319" s="66">
        <f t="shared" si="48"/>
        <v>30</v>
      </c>
    </row>
    <row r="320" spans="1:11">
      <c r="A320" s="15" t="s">
        <v>1506</v>
      </c>
      <c r="B320" s="15">
        <v>90</v>
      </c>
      <c r="C320" s="15">
        <v>0</v>
      </c>
      <c r="D320" s="15">
        <v>5</v>
      </c>
      <c r="E320" s="15">
        <v>3</v>
      </c>
      <c r="F320" s="15">
        <v>105</v>
      </c>
      <c r="H320" s="66">
        <f t="shared" si="45"/>
        <v>0</v>
      </c>
      <c r="I320" s="66">
        <f t="shared" si="46"/>
        <v>27.777777777777775</v>
      </c>
      <c r="J320" s="66">
        <f t="shared" si="47"/>
        <v>583.33333333333337</v>
      </c>
      <c r="K320" s="66">
        <f t="shared" si="48"/>
        <v>30</v>
      </c>
    </row>
    <row r="321" spans="1:11">
      <c r="A321" s="15" t="s">
        <v>1507</v>
      </c>
      <c r="B321" s="15">
        <v>110</v>
      </c>
      <c r="C321" s="15">
        <v>0</v>
      </c>
      <c r="D321" s="15">
        <v>6</v>
      </c>
      <c r="E321" s="15">
        <v>3.5</v>
      </c>
      <c r="F321" s="15">
        <v>130</v>
      </c>
      <c r="H321" s="66">
        <f t="shared" si="45"/>
        <v>0</v>
      </c>
      <c r="I321" s="66">
        <f t="shared" si="46"/>
        <v>27.27272727272727</v>
      </c>
      <c r="J321" s="66">
        <f t="shared" si="47"/>
        <v>590.90909090909099</v>
      </c>
      <c r="K321" s="66">
        <f t="shared" si="48"/>
        <v>28.636363636363637</v>
      </c>
    </row>
    <row r="322" spans="1:11">
      <c r="A322" s="15" t="s">
        <v>1508</v>
      </c>
      <c r="B322" s="15">
        <v>50</v>
      </c>
      <c r="C322" s="15">
        <v>0</v>
      </c>
      <c r="D322" s="15">
        <v>5</v>
      </c>
      <c r="E322" s="15">
        <v>0</v>
      </c>
      <c r="F322" s="15">
        <v>70</v>
      </c>
      <c r="H322" s="66">
        <f t="shared" si="45"/>
        <v>0</v>
      </c>
      <c r="I322" s="66">
        <f t="shared" si="46"/>
        <v>50</v>
      </c>
      <c r="J322" s="66">
        <f t="shared" si="47"/>
        <v>700</v>
      </c>
      <c r="K322" s="66">
        <f t="shared" si="48"/>
        <v>0</v>
      </c>
    </row>
    <row r="323" spans="1:11">
      <c r="A323" s="15" t="s">
        <v>1509</v>
      </c>
      <c r="B323" s="15">
        <v>60</v>
      </c>
      <c r="C323" s="15">
        <v>0</v>
      </c>
      <c r="D323" s="15">
        <v>6</v>
      </c>
      <c r="E323" s="15">
        <v>0</v>
      </c>
      <c r="F323" s="15">
        <v>90</v>
      </c>
      <c r="H323" s="66">
        <f t="shared" si="45"/>
        <v>0</v>
      </c>
      <c r="I323" s="66">
        <f t="shared" si="46"/>
        <v>50</v>
      </c>
      <c r="J323" s="66">
        <f t="shared" si="47"/>
        <v>750</v>
      </c>
      <c r="K323" s="66">
        <f t="shared" si="48"/>
        <v>0</v>
      </c>
    </row>
    <row r="324" spans="1:11">
      <c r="A324" s="15" t="s">
        <v>1510</v>
      </c>
      <c r="B324" s="15">
        <v>70</v>
      </c>
      <c r="C324" s="15">
        <v>0</v>
      </c>
      <c r="D324" s="15">
        <v>7</v>
      </c>
      <c r="E324" s="15">
        <v>0</v>
      </c>
      <c r="F324" s="15">
        <v>105</v>
      </c>
      <c r="H324" s="66">
        <f t="shared" si="45"/>
        <v>0</v>
      </c>
      <c r="I324" s="66">
        <f t="shared" si="46"/>
        <v>50</v>
      </c>
      <c r="J324" s="66">
        <f t="shared" si="47"/>
        <v>750</v>
      </c>
      <c r="K324" s="66">
        <f t="shared" si="48"/>
        <v>0</v>
      </c>
    </row>
    <row r="325" spans="1:11">
      <c r="A325" s="15" t="s">
        <v>1511</v>
      </c>
      <c r="B325" s="15">
        <v>140</v>
      </c>
      <c r="C325" s="15">
        <v>0</v>
      </c>
      <c r="D325" s="15">
        <v>3</v>
      </c>
      <c r="E325" s="15">
        <v>0</v>
      </c>
      <c r="F325" s="15">
        <v>105</v>
      </c>
      <c r="H325" s="66">
        <f t="shared" si="45"/>
        <v>0</v>
      </c>
      <c r="I325" s="66">
        <f t="shared" si="46"/>
        <v>10.714285714285714</v>
      </c>
      <c r="J325" s="66">
        <f t="shared" si="47"/>
        <v>375</v>
      </c>
      <c r="K325" s="66">
        <f t="shared" si="48"/>
        <v>0</v>
      </c>
    </row>
    <row r="326" spans="1:11">
      <c r="A326" s="15" t="s">
        <v>1512</v>
      </c>
      <c r="B326" s="15">
        <v>150</v>
      </c>
      <c r="C326" s="15">
        <v>0</v>
      </c>
      <c r="D326" s="15">
        <v>5</v>
      </c>
      <c r="E326" s="15">
        <v>0</v>
      </c>
      <c r="F326" s="15">
        <v>120</v>
      </c>
      <c r="H326" s="66">
        <f t="shared" si="45"/>
        <v>0</v>
      </c>
      <c r="I326" s="66">
        <f t="shared" si="46"/>
        <v>16.666666666666668</v>
      </c>
      <c r="J326" s="66">
        <f t="shared" si="47"/>
        <v>400</v>
      </c>
      <c r="K326" s="66">
        <f t="shared" si="48"/>
        <v>0</v>
      </c>
    </row>
    <row r="327" spans="1:11">
      <c r="A327" s="15" t="s">
        <v>1415</v>
      </c>
      <c r="B327" s="15">
        <v>190</v>
      </c>
      <c r="C327" s="15">
        <v>0</v>
      </c>
      <c r="D327" s="15">
        <v>6</v>
      </c>
      <c r="E327" s="15">
        <v>0</v>
      </c>
      <c r="F327" s="15">
        <v>150</v>
      </c>
      <c r="H327" s="66">
        <f t="shared" si="45"/>
        <v>0</v>
      </c>
      <c r="I327" s="66">
        <f t="shared" si="46"/>
        <v>15.789473684210527</v>
      </c>
      <c r="J327" s="66">
        <f t="shared" si="47"/>
        <v>394.73684210526318</v>
      </c>
      <c r="K327" s="66">
        <f t="shared" si="48"/>
        <v>0</v>
      </c>
    </row>
    <row r="328" spans="1:11">
      <c r="A328" s="15" t="s">
        <v>1416</v>
      </c>
      <c r="B328" s="15">
        <v>140</v>
      </c>
      <c r="C328" s="15">
        <v>0</v>
      </c>
      <c r="D328" s="15">
        <v>3</v>
      </c>
      <c r="E328" s="15">
        <v>0</v>
      </c>
      <c r="F328" s="15">
        <v>50</v>
      </c>
      <c r="H328" s="66">
        <f t="shared" si="45"/>
        <v>0</v>
      </c>
      <c r="I328" s="66">
        <f t="shared" si="46"/>
        <v>10.714285714285714</v>
      </c>
      <c r="J328" s="66">
        <f t="shared" si="47"/>
        <v>178.57142857142858</v>
      </c>
      <c r="K328" s="66">
        <f t="shared" si="48"/>
        <v>0</v>
      </c>
    </row>
    <row r="329" spans="1:11">
      <c r="A329" s="15" t="s">
        <v>1417</v>
      </c>
      <c r="B329" s="15">
        <v>150</v>
      </c>
      <c r="C329" s="15">
        <v>0</v>
      </c>
      <c r="D329" s="15">
        <v>5</v>
      </c>
      <c r="E329" s="15">
        <v>0</v>
      </c>
      <c r="F329" s="15">
        <v>70</v>
      </c>
      <c r="H329" s="66">
        <f t="shared" ref="H329:H373" si="49">C329/B329*500</f>
        <v>0</v>
      </c>
      <c r="I329" s="66">
        <f t="shared" ref="I329:I373" si="50">D329/B329*500</f>
        <v>16.666666666666668</v>
      </c>
      <c r="J329" s="66">
        <f t="shared" ref="J329:J373" si="51">F329/B329*500</f>
        <v>233.33333333333334</v>
      </c>
      <c r="K329" s="66">
        <f t="shared" ref="K329:K373" si="52">(E329*9)/B329*100</f>
        <v>0</v>
      </c>
    </row>
    <row r="330" spans="1:11">
      <c r="A330" s="15" t="s">
        <v>1418</v>
      </c>
      <c r="B330" s="15">
        <v>190</v>
      </c>
      <c r="C330" s="15">
        <v>0</v>
      </c>
      <c r="D330" s="15">
        <v>6</v>
      </c>
      <c r="E330" s="15">
        <v>0</v>
      </c>
      <c r="F330" s="15">
        <v>80</v>
      </c>
      <c r="H330" s="66">
        <f t="shared" si="49"/>
        <v>0</v>
      </c>
      <c r="I330" s="66">
        <f t="shared" si="50"/>
        <v>15.789473684210527</v>
      </c>
      <c r="J330" s="66">
        <f t="shared" si="51"/>
        <v>210.52631578947367</v>
      </c>
      <c r="K330" s="66">
        <f t="shared" si="52"/>
        <v>0</v>
      </c>
    </row>
    <row r="331" spans="1:11">
      <c r="A331" s="15" t="s">
        <v>1419</v>
      </c>
      <c r="B331" s="15">
        <v>140</v>
      </c>
      <c r="C331" s="15">
        <v>0</v>
      </c>
      <c r="D331" s="15">
        <v>3</v>
      </c>
      <c r="E331" s="15">
        <v>0</v>
      </c>
      <c r="F331" s="15">
        <v>50</v>
      </c>
      <c r="H331" s="66">
        <f t="shared" si="49"/>
        <v>0</v>
      </c>
      <c r="I331" s="66">
        <f t="shared" si="50"/>
        <v>10.714285714285714</v>
      </c>
      <c r="J331" s="66">
        <f t="shared" si="51"/>
        <v>178.57142857142858</v>
      </c>
      <c r="K331" s="66">
        <f t="shared" si="52"/>
        <v>0</v>
      </c>
    </row>
    <row r="332" spans="1:11">
      <c r="A332" s="15" t="s">
        <v>1420</v>
      </c>
      <c r="B332" s="15">
        <v>150</v>
      </c>
      <c r="C332" s="15">
        <v>0</v>
      </c>
      <c r="D332" s="15">
        <v>5</v>
      </c>
      <c r="E332" s="15">
        <v>0</v>
      </c>
      <c r="F332" s="15">
        <v>70</v>
      </c>
      <c r="H332" s="66">
        <f t="shared" si="49"/>
        <v>0</v>
      </c>
      <c r="I332" s="66">
        <f t="shared" si="50"/>
        <v>16.666666666666668</v>
      </c>
      <c r="J332" s="66">
        <f t="shared" si="51"/>
        <v>233.33333333333334</v>
      </c>
      <c r="K332" s="66">
        <f t="shared" si="52"/>
        <v>0</v>
      </c>
    </row>
    <row r="333" spans="1:11">
      <c r="A333" s="15" t="s">
        <v>1421</v>
      </c>
      <c r="B333" s="15">
        <v>190</v>
      </c>
      <c r="C333" s="15">
        <v>0</v>
      </c>
      <c r="D333" s="15">
        <v>6</v>
      </c>
      <c r="E333" s="15">
        <v>0</v>
      </c>
      <c r="F333" s="15">
        <v>85</v>
      </c>
      <c r="H333" s="66">
        <f t="shared" si="49"/>
        <v>0</v>
      </c>
      <c r="I333" s="66">
        <f t="shared" si="50"/>
        <v>15.789473684210527</v>
      </c>
      <c r="J333" s="66">
        <f t="shared" si="51"/>
        <v>223.68421052631578</v>
      </c>
      <c r="K333" s="66">
        <f t="shared" si="52"/>
        <v>0</v>
      </c>
    </row>
    <row r="334" spans="1:11">
      <c r="A334" s="15" t="s">
        <v>1422</v>
      </c>
      <c r="B334" s="15">
        <v>40</v>
      </c>
      <c r="C334" s="15">
        <v>0</v>
      </c>
      <c r="D334" s="15">
        <v>4</v>
      </c>
      <c r="E334" s="15">
        <v>0</v>
      </c>
      <c r="F334" s="15">
        <v>85</v>
      </c>
      <c r="H334" s="66">
        <f t="shared" si="49"/>
        <v>0</v>
      </c>
      <c r="I334" s="66">
        <f t="shared" si="50"/>
        <v>50</v>
      </c>
      <c r="J334" s="66">
        <f t="shared" si="51"/>
        <v>1062.5</v>
      </c>
      <c r="K334" s="66">
        <f t="shared" si="52"/>
        <v>0</v>
      </c>
    </row>
    <row r="335" spans="1:11">
      <c r="A335" s="15" t="s">
        <v>1423</v>
      </c>
      <c r="B335" s="15">
        <v>50</v>
      </c>
      <c r="C335" s="15">
        <v>0</v>
      </c>
      <c r="D335" s="15">
        <v>5</v>
      </c>
      <c r="E335" s="15">
        <v>0</v>
      </c>
      <c r="F335" s="15">
        <v>100</v>
      </c>
      <c r="H335" s="66">
        <f t="shared" si="49"/>
        <v>0</v>
      </c>
      <c r="I335" s="66">
        <f t="shared" si="50"/>
        <v>50</v>
      </c>
      <c r="J335" s="66">
        <f t="shared" si="51"/>
        <v>1000</v>
      </c>
      <c r="K335" s="66">
        <f t="shared" si="52"/>
        <v>0</v>
      </c>
    </row>
    <row r="336" spans="1:11">
      <c r="A336" s="15" t="s">
        <v>1424</v>
      </c>
      <c r="B336" s="15">
        <v>60</v>
      </c>
      <c r="C336" s="15">
        <v>0</v>
      </c>
      <c r="D336" s="15">
        <v>6</v>
      </c>
      <c r="E336" s="15">
        <v>0</v>
      </c>
      <c r="F336" s="15">
        <v>130</v>
      </c>
      <c r="H336" s="66">
        <f t="shared" si="49"/>
        <v>0</v>
      </c>
      <c r="I336" s="66">
        <f t="shared" si="50"/>
        <v>50</v>
      </c>
      <c r="J336" s="66">
        <f t="shared" si="51"/>
        <v>1083.3333333333333</v>
      </c>
      <c r="K336" s="66">
        <f t="shared" si="52"/>
        <v>0</v>
      </c>
    </row>
    <row r="337" spans="1:11">
      <c r="A337" s="15" t="s">
        <v>1425</v>
      </c>
      <c r="B337" s="15">
        <v>450</v>
      </c>
      <c r="C337" s="15">
        <v>1</v>
      </c>
      <c r="D337" s="15">
        <v>7</v>
      </c>
      <c r="E337" s="15">
        <v>13</v>
      </c>
      <c r="F337" s="15">
        <v>130</v>
      </c>
      <c r="H337" s="66">
        <f t="shared" si="49"/>
        <v>1.1111111111111112</v>
      </c>
      <c r="I337" s="66">
        <f t="shared" si="50"/>
        <v>7.7777777777777777</v>
      </c>
      <c r="J337" s="66">
        <f t="shared" si="51"/>
        <v>144.44444444444443</v>
      </c>
      <c r="K337" s="66">
        <f t="shared" si="52"/>
        <v>26</v>
      </c>
    </row>
    <row r="338" spans="1:11">
      <c r="A338" s="15" t="s">
        <v>1426</v>
      </c>
      <c r="B338" s="15">
        <v>560</v>
      </c>
      <c r="C338" s="15">
        <v>1</v>
      </c>
      <c r="D338" s="15">
        <v>8</v>
      </c>
      <c r="E338" s="15">
        <v>15</v>
      </c>
      <c r="F338" s="15">
        <v>160</v>
      </c>
      <c r="H338" s="66">
        <f t="shared" si="49"/>
        <v>0.89285714285714279</v>
      </c>
      <c r="I338" s="66">
        <f t="shared" si="50"/>
        <v>7.1428571428571423</v>
      </c>
      <c r="J338" s="66">
        <f t="shared" si="51"/>
        <v>142.85714285714286</v>
      </c>
      <c r="K338" s="66">
        <f t="shared" si="52"/>
        <v>24.107142857142858</v>
      </c>
    </row>
    <row r="339" spans="1:11">
      <c r="A339" s="15" t="s">
        <v>1427</v>
      </c>
      <c r="B339" s="15">
        <v>680</v>
      </c>
      <c r="C339" s="15">
        <v>1</v>
      </c>
      <c r="D339" s="15">
        <v>10</v>
      </c>
      <c r="E339" s="15">
        <v>18</v>
      </c>
      <c r="F339" s="15">
        <v>200</v>
      </c>
      <c r="H339" s="66">
        <f t="shared" si="49"/>
        <v>0.73529411764705876</v>
      </c>
      <c r="I339" s="66">
        <f t="shared" si="50"/>
        <v>7.3529411764705879</v>
      </c>
      <c r="J339" s="66">
        <f t="shared" si="51"/>
        <v>147.05882352941177</v>
      </c>
      <c r="K339" s="66">
        <f t="shared" si="52"/>
        <v>23.823529411764703</v>
      </c>
    </row>
    <row r="340" spans="1:11">
      <c r="A340" s="15" t="s">
        <v>1428</v>
      </c>
      <c r="B340" s="15">
        <v>450</v>
      </c>
      <c r="C340" s="15">
        <v>0</v>
      </c>
      <c r="D340" s="15">
        <v>6</v>
      </c>
      <c r="E340" s="15">
        <v>13</v>
      </c>
      <c r="F340" s="15">
        <v>135</v>
      </c>
      <c r="H340" s="66">
        <f t="shared" si="49"/>
        <v>0</v>
      </c>
      <c r="I340" s="66">
        <f t="shared" si="50"/>
        <v>6.666666666666667</v>
      </c>
      <c r="J340" s="66">
        <f t="shared" si="51"/>
        <v>150</v>
      </c>
      <c r="K340" s="66">
        <f t="shared" si="52"/>
        <v>26</v>
      </c>
    </row>
    <row r="341" spans="1:11">
      <c r="A341" s="15" t="s">
        <v>1429</v>
      </c>
      <c r="B341" s="15">
        <v>550</v>
      </c>
      <c r="C341" s="15">
        <v>0</v>
      </c>
      <c r="D341" s="15">
        <v>8</v>
      </c>
      <c r="E341" s="15">
        <v>15</v>
      </c>
      <c r="F341" s="15">
        <v>160</v>
      </c>
      <c r="H341" s="66">
        <f t="shared" si="49"/>
        <v>0</v>
      </c>
      <c r="I341" s="66">
        <f t="shared" si="50"/>
        <v>7.2727272727272725</v>
      </c>
      <c r="J341" s="66">
        <f t="shared" si="51"/>
        <v>145.45454545454544</v>
      </c>
      <c r="K341" s="66">
        <f t="shared" si="52"/>
        <v>24.545454545454547</v>
      </c>
    </row>
    <row r="342" spans="1:11">
      <c r="A342" s="15" t="s">
        <v>1430</v>
      </c>
      <c r="B342" s="15">
        <v>680</v>
      </c>
      <c r="C342" s="15">
        <v>0</v>
      </c>
      <c r="D342" s="15">
        <v>10</v>
      </c>
      <c r="E342" s="15">
        <v>18</v>
      </c>
      <c r="F342" s="15">
        <v>200</v>
      </c>
      <c r="H342" s="66">
        <f t="shared" si="49"/>
        <v>0</v>
      </c>
      <c r="I342" s="66">
        <f t="shared" si="50"/>
        <v>7.3529411764705879</v>
      </c>
      <c r="J342" s="66">
        <f t="shared" si="51"/>
        <v>147.05882352941177</v>
      </c>
      <c r="K342" s="66">
        <f t="shared" si="52"/>
        <v>23.823529411764703</v>
      </c>
    </row>
    <row r="343" spans="1:11">
      <c r="A343" s="15" t="s">
        <v>1431</v>
      </c>
      <c r="B343" s="15">
        <v>210</v>
      </c>
      <c r="C343" s="15">
        <v>2</v>
      </c>
      <c r="D343" s="15">
        <v>2</v>
      </c>
      <c r="E343" s="15">
        <v>0</v>
      </c>
      <c r="F343" s="15">
        <v>35</v>
      </c>
      <c r="H343" s="66">
        <f t="shared" si="49"/>
        <v>4.7619047619047628</v>
      </c>
      <c r="I343" s="66">
        <f t="shared" si="50"/>
        <v>4.7619047619047628</v>
      </c>
      <c r="J343" s="66">
        <f t="shared" si="51"/>
        <v>83.333333333333329</v>
      </c>
      <c r="K343" s="66">
        <f t="shared" si="52"/>
        <v>0</v>
      </c>
    </row>
    <row r="344" spans="1:11">
      <c r="A344" s="15" t="s">
        <v>1432</v>
      </c>
      <c r="B344" s="15">
        <v>260</v>
      </c>
      <c r="C344" s="15">
        <v>3</v>
      </c>
      <c r="D344" s="15">
        <v>2</v>
      </c>
      <c r="E344" s="15">
        <v>0</v>
      </c>
      <c r="F344" s="15">
        <v>40</v>
      </c>
      <c r="H344" s="66">
        <f t="shared" si="49"/>
        <v>5.7692307692307692</v>
      </c>
      <c r="I344" s="66">
        <f t="shared" si="50"/>
        <v>3.8461538461538463</v>
      </c>
      <c r="J344" s="66">
        <f t="shared" si="51"/>
        <v>76.923076923076934</v>
      </c>
      <c r="K344" s="66">
        <f t="shared" si="52"/>
        <v>0</v>
      </c>
    </row>
    <row r="345" spans="1:11">
      <c r="A345" s="15" t="s">
        <v>1433</v>
      </c>
      <c r="B345" s="15">
        <v>330</v>
      </c>
      <c r="C345" s="15">
        <v>4</v>
      </c>
      <c r="D345" s="15">
        <v>3</v>
      </c>
      <c r="E345" s="15">
        <v>0.5</v>
      </c>
      <c r="F345" s="15">
        <v>55</v>
      </c>
      <c r="H345" s="66">
        <f t="shared" si="49"/>
        <v>6.0606060606060606</v>
      </c>
      <c r="I345" s="66">
        <f t="shared" si="50"/>
        <v>4.545454545454545</v>
      </c>
      <c r="J345" s="66">
        <f t="shared" si="51"/>
        <v>83.333333333333329</v>
      </c>
      <c r="K345" s="66">
        <f t="shared" si="52"/>
        <v>1.3636363636363635</v>
      </c>
    </row>
    <row r="346" spans="1:11">
      <c r="A346" s="15" t="s">
        <v>1434</v>
      </c>
      <c r="B346" s="15">
        <v>210</v>
      </c>
      <c r="C346" s="15">
        <v>3</v>
      </c>
      <c r="D346" s="15">
        <v>2</v>
      </c>
      <c r="E346" s="15">
        <v>0</v>
      </c>
      <c r="F346" s="15">
        <v>30</v>
      </c>
      <c r="H346" s="66">
        <f t="shared" si="49"/>
        <v>7.1428571428571423</v>
      </c>
      <c r="I346" s="66">
        <f t="shared" si="50"/>
        <v>4.7619047619047628</v>
      </c>
      <c r="J346" s="66">
        <f t="shared" si="51"/>
        <v>71.428571428571431</v>
      </c>
      <c r="K346" s="66">
        <f t="shared" si="52"/>
        <v>0</v>
      </c>
    </row>
    <row r="347" spans="1:11">
      <c r="A347" s="15" t="s">
        <v>1435</v>
      </c>
      <c r="B347" s="15">
        <v>220</v>
      </c>
      <c r="C347" s="15">
        <v>2</v>
      </c>
      <c r="D347" s="15">
        <v>3</v>
      </c>
      <c r="E347" s="15">
        <v>1</v>
      </c>
      <c r="F347" s="15">
        <v>40</v>
      </c>
      <c r="H347" s="66">
        <f t="shared" si="49"/>
        <v>4.545454545454545</v>
      </c>
      <c r="I347" s="66">
        <f t="shared" si="50"/>
        <v>6.8181818181818175</v>
      </c>
      <c r="J347" s="66">
        <f t="shared" si="51"/>
        <v>90.909090909090907</v>
      </c>
      <c r="K347" s="66">
        <f t="shared" si="52"/>
        <v>4.0909090909090908</v>
      </c>
    </row>
    <row r="348" spans="1:11">
      <c r="A348" s="15" t="s">
        <v>1436</v>
      </c>
      <c r="B348" s="15">
        <v>200</v>
      </c>
      <c r="C348" s="15">
        <v>0</v>
      </c>
      <c r="D348" s="15">
        <v>1</v>
      </c>
      <c r="E348" s="15">
        <v>0</v>
      </c>
      <c r="F348" s="15">
        <v>20</v>
      </c>
      <c r="H348" s="66">
        <f t="shared" si="49"/>
        <v>0</v>
      </c>
      <c r="I348" s="66">
        <f t="shared" si="50"/>
        <v>2.5</v>
      </c>
      <c r="J348" s="66">
        <f t="shared" si="51"/>
        <v>50</v>
      </c>
      <c r="K348" s="66">
        <f t="shared" si="52"/>
        <v>0</v>
      </c>
    </row>
    <row r="349" spans="1:11">
      <c r="A349" s="15" t="s">
        <v>1437</v>
      </c>
      <c r="B349" s="15">
        <v>580</v>
      </c>
      <c r="C349" s="15">
        <v>1</v>
      </c>
      <c r="D349" s="15">
        <v>11</v>
      </c>
      <c r="E349" s="15">
        <v>10</v>
      </c>
      <c r="F349" s="15">
        <v>240</v>
      </c>
      <c r="H349" s="66">
        <f t="shared" si="49"/>
        <v>0.86206896551724133</v>
      </c>
      <c r="I349" s="66">
        <f t="shared" si="50"/>
        <v>9.4827586206896548</v>
      </c>
      <c r="J349" s="66">
        <f t="shared" si="51"/>
        <v>206.89655172413794</v>
      </c>
      <c r="K349" s="66">
        <f t="shared" si="52"/>
        <v>15.517241379310345</v>
      </c>
    </row>
    <row r="350" spans="1:11">
      <c r="A350" s="15" t="s">
        <v>1438</v>
      </c>
      <c r="B350" s="15">
        <v>720</v>
      </c>
      <c r="C350" s="15">
        <v>1</v>
      </c>
      <c r="D350" s="15">
        <v>15</v>
      </c>
      <c r="E350" s="15">
        <v>12</v>
      </c>
      <c r="F350" s="15">
        <v>300</v>
      </c>
      <c r="H350" s="66">
        <f t="shared" si="49"/>
        <v>0.69444444444444442</v>
      </c>
      <c r="I350" s="66">
        <f t="shared" si="50"/>
        <v>10.416666666666666</v>
      </c>
      <c r="J350" s="66">
        <f t="shared" si="51"/>
        <v>208.33333333333334</v>
      </c>
      <c r="K350" s="66">
        <f t="shared" si="52"/>
        <v>15</v>
      </c>
    </row>
    <row r="351" spans="1:11">
      <c r="A351" s="15" t="s">
        <v>1439</v>
      </c>
      <c r="B351" s="15">
        <v>880</v>
      </c>
      <c r="C351" s="15">
        <v>1</v>
      </c>
      <c r="D351" s="15">
        <v>18</v>
      </c>
      <c r="E351" s="15">
        <v>15</v>
      </c>
      <c r="F351" s="15">
        <v>370</v>
      </c>
      <c r="H351" s="66">
        <f t="shared" si="49"/>
        <v>0.56818181818181812</v>
      </c>
      <c r="I351" s="66">
        <f t="shared" si="50"/>
        <v>10.227272727272727</v>
      </c>
      <c r="J351" s="66">
        <f t="shared" si="51"/>
        <v>210.22727272727275</v>
      </c>
      <c r="K351" s="66">
        <f t="shared" si="52"/>
        <v>15.340909090909092</v>
      </c>
    </row>
    <row r="352" spans="1:11">
      <c r="A352" s="15" t="s">
        <v>1440</v>
      </c>
      <c r="B352" s="15">
        <v>570</v>
      </c>
      <c r="C352" s="15">
        <v>0</v>
      </c>
      <c r="D352" s="15">
        <v>11</v>
      </c>
      <c r="E352" s="15">
        <v>10</v>
      </c>
      <c r="F352" s="15">
        <v>170</v>
      </c>
      <c r="H352" s="66">
        <f t="shared" si="49"/>
        <v>0</v>
      </c>
      <c r="I352" s="66">
        <f t="shared" si="50"/>
        <v>9.6491228070175445</v>
      </c>
      <c r="J352" s="66">
        <f t="shared" si="51"/>
        <v>149.12280701754386</v>
      </c>
      <c r="K352" s="66">
        <f t="shared" si="52"/>
        <v>15.789473684210526</v>
      </c>
    </row>
    <row r="353" spans="1:11">
      <c r="A353" s="15" t="s">
        <v>1441</v>
      </c>
      <c r="B353" s="15">
        <v>710</v>
      </c>
      <c r="C353" s="15">
        <v>0</v>
      </c>
      <c r="D353" s="15">
        <v>14</v>
      </c>
      <c r="E353" s="15">
        <v>12</v>
      </c>
      <c r="F353" s="15">
        <v>210</v>
      </c>
      <c r="H353" s="66">
        <f t="shared" si="49"/>
        <v>0</v>
      </c>
      <c r="I353" s="66">
        <f t="shared" si="50"/>
        <v>9.8591549295774659</v>
      </c>
      <c r="J353" s="66">
        <f t="shared" si="51"/>
        <v>147.88732394366198</v>
      </c>
      <c r="K353" s="66">
        <f t="shared" si="52"/>
        <v>15.211267605633802</v>
      </c>
    </row>
    <row r="354" spans="1:11">
      <c r="A354" s="15" t="s">
        <v>1442</v>
      </c>
      <c r="B354" s="15">
        <v>860</v>
      </c>
      <c r="C354" s="15">
        <v>0</v>
      </c>
      <c r="D354" s="15">
        <v>18</v>
      </c>
      <c r="E354" s="15">
        <v>15</v>
      </c>
      <c r="F354" s="15">
        <v>260</v>
      </c>
      <c r="H354" s="66">
        <f t="shared" si="49"/>
        <v>0</v>
      </c>
      <c r="I354" s="66">
        <f t="shared" si="50"/>
        <v>10.465116279069766</v>
      </c>
      <c r="J354" s="66">
        <f t="shared" si="51"/>
        <v>151.16279069767441</v>
      </c>
      <c r="K354" s="66">
        <f t="shared" si="52"/>
        <v>15.697674418604651</v>
      </c>
    </row>
    <row r="355" spans="1:11">
      <c r="A355" s="15" t="s">
        <v>1443</v>
      </c>
      <c r="B355" s="15">
        <v>540</v>
      </c>
      <c r="C355" s="15">
        <v>0</v>
      </c>
      <c r="D355" s="15">
        <v>10</v>
      </c>
      <c r="E355" s="15">
        <v>10</v>
      </c>
      <c r="F355" s="15">
        <v>170</v>
      </c>
      <c r="H355" s="66">
        <f t="shared" si="49"/>
        <v>0</v>
      </c>
      <c r="I355" s="66">
        <f t="shared" si="50"/>
        <v>9.2592592592592595</v>
      </c>
      <c r="J355" s="66">
        <f t="shared" si="51"/>
        <v>157.40740740740742</v>
      </c>
      <c r="K355" s="66">
        <f t="shared" si="52"/>
        <v>16.666666666666664</v>
      </c>
    </row>
    <row r="356" spans="1:11">
      <c r="A356" s="15" t="s">
        <v>1444</v>
      </c>
      <c r="B356" s="15">
        <v>680</v>
      </c>
      <c r="C356" s="15">
        <v>0</v>
      </c>
      <c r="D356" s="15">
        <v>14</v>
      </c>
      <c r="E356" s="15">
        <v>12</v>
      </c>
      <c r="F356" s="15">
        <v>220</v>
      </c>
      <c r="H356" s="66">
        <f t="shared" si="49"/>
        <v>0</v>
      </c>
      <c r="I356" s="66">
        <f t="shared" si="50"/>
        <v>10.294117647058824</v>
      </c>
      <c r="J356" s="66">
        <f t="shared" si="51"/>
        <v>161.76470588235296</v>
      </c>
      <c r="K356" s="66">
        <f t="shared" si="52"/>
        <v>15.882352941176469</v>
      </c>
    </row>
    <row r="357" spans="1:11">
      <c r="A357" s="15" t="s">
        <v>1445</v>
      </c>
      <c r="B357" s="15">
        <v>830</v>
      </c>
      <c r="C357" s="15">
        <v>0</v>
      </c>
      <c r="D357" s="15">
        <v>17</v>
      </c>
      <c r="E357" s="15">
        <v>14</v>
      </c>
      <c r="F357" s="15">
        <v>270</v>
      </c>
      <c r="H357" s="66">
        <f t="shared" si="49"/>
        <v>0</v>
      </c>
      <c r="I357" s="66">
        <f t="shared" si="50"/>
        <v>10.240963855421688</v>
      </c>
      <c r="J357" s="66">
        <f t="shared" si="51"/>
        <v>162.65060240963854</v>
      </c>
      <c r="K357" s="66">
        <f t="shared" si="52"/>
        <v>15.180722891566264</v>
      </c>
    </row>
    <row r="358" spans="1:11">
      <c r="A358" s="15" t="s">
        <v>1446</v>
      </c>
      <c r="B358" s="15">
        <v>540</v>
      </c>
      <c r="C358" s="15">
        <v>0</v>
      </c>
      <c r="D358" s="15">
        <v>10</v>
      </c>
      <c r="E358" s="15">
        <v>10</v>
      </c>
      <c r="F358" s="15">
        <v>160</v>
      </c>
      <c r="H358" s="66">
        <f t="shared" si="49"/>
        <v>0</v>
      </c>
      <c r="I358" s="66">
        <f t="shared" si="50"/>
        <v>9.2592592592592595</v>
      </c>
      <c r="J358" s="66">
        <f t="shared" si="51"/>
        <v>148.14814814814815</v>
      </c>
      <c r="K358" s="66">
        <f t="shared" si="52"/>
        <v>16.666666666666664</v>
      </c>
    </row>
    <row r="359" spans="1:11">
      <c r="A359" s="15" t="s">
        <v>1447</v>
      </c>
      <c r="B359" s="15">
        <v>260</v>
      </c>
      <c r="C359" s="15">
        <v>4</v>
      </c>
      <c r="D359" s="15">
        <v>3</v>
      </c>
      <c r="E359" s="15">
        <v>0</v>
      </c>
      <c r="F359" s="15">
        <v>35</v>
      </c>
      <c r="H359" s="66">
        <f t="shared" si="49"/>
        <v>7.6923076923076925</v>
      </c>
      <c r="I359" s="66">
        <f t="shared" si="50"/>
        <v>5.7692307692307692</v>
      </c>
      <c r="J359" s="66">
        <f t="shared" si="51"/>
        <v>67.307692307692307</v>
      </c>
      <c r="K359" s="66">
        <f t="shared" si="52"/>
        <v>0</v>
      </c>
    </row>
    <row r="360" spans="1:11">
      <c r="A360" s="15" t="s">
        <v>1448</v>
      </c>
      <c r="B360" s="15">
        <v>320</v>
      </c>
      <c r="C360" s="15">
        <v>4</v>
      </c>
      <c r="D360" s="15">
        <v>3</v>
      </c>
      <c r="E360" s="15">
        <v>0.5</v>
      </c>
      <c r="F360" s="15">
        <v>45</v>
      </c>
      <c r="H360" s="66">
        <f t="shared" si="49"/>
        <v>6.25</v>
      </c>
      <c r="I360" s="66">
        <f t="shared" si="50"/>
        <v>4.6875</v>
      </c>
      <c r="J360" s="66">
        <f t="shared" si="51"/>
        <v>70.3125</v>
      </c>
      <c r="K360" s="66">
        <f t="shared" si="52"/>
        <v>1.40625</v>
      </c>
    </row>
    <row r="361" spans="1:11">
      <c r="A361" s="15" t="s">
        <v>1449</v>
      </c>
      <c r="B361" s="15">
        <v>250</v>
      </c>
      <c r="C361" s="15">
        <v>0</v>
      </c>
      <c r="D361" s="15">
        <v>1</v>
      </c>
      <c r="E361" s="15">
        <v>0</v>
      </c>
      <c r="F361" s="15">
        <v>25</v>
      </c>
      <c r="H361" s="66">
        <f t="shared" si="49"/>
        <v>0</v>
      </c>
      <c r="I361" s="66">
        <f t="shared" si="50"/>
        <v>2</v>
      </c>
      <c r="J361" s="66">
        <f t="shared" si="51"/>
        <v>50</v>
      </c>
      <c r="K361" s="66">
        <f t="shared" si="52"/>
        <v>0</v>
      </c>
    </row>
    <row r="362" spans="1:11">
      <c r="A362" s="15" t="s">
        <v>1450</v>
      </c>
      <c r="B362" s="15">
        <v>330</v>
      </c>
      <c r="C362" s="15">
        <v>0</v>
      </c>
      <c r="D362" s="15">
        <v>2</v>
      </c>
      <c r="E362" s="15">
        <v>0.5</v>
      </c>
      <c r="F362" s="15">
        <v>35</v>
      </c>
      <c r="H362" s="66">
        <f t="shared" si="49"/>
        <v>0</v>
      </c>
      <c r="I362" s="66">
        <f t="shared" si="50"/>
        <v>3.0303030303030303</v>
      </c>
      <c r="J362" s="66">
        <f t="shared" si="51"/>
        <v>53.030303030303031</v>
      </c>
      <c r="K362" s="66">
        <f t="shared" si="52"/>
        <v>1.3636363636363635</v>
      </c>
    </row>
    <row r="363" spans="1:11">
      <c r="A363" s="15" t="s">
        <v>1451</v>
      </c>
      <c r="B363" s="15">
        <v>350</v>
      </c>
      <c r="C363" s="15">
        <v>3</v>
      </c>
      <c r="D363" s="15">
        <v>4</v>
      </c>
      <c r="E363" s="15">
        <v>1</v>
      </c>
      <c r="F363" s="15">
        <v>65</v>
      </c>
      <c r="H363" s="66">
        <f t="shared" si="49"/>
        <v>4.2857142857142856</v>
      </c>
      <c r="I363" s="66">
        <f t="shared" si="50"/>
        <v>5.7142857142857144</v>
      </c>
      <c r="J363" s="66">
        <f t="shared" si="51"/>
        <v>92.857142857142861</v>
      </c>
      <c r="K363" s="66">
        <f t="shared" si="52"/>
        <v>2.5714285714285712</v>
      </c>
    </row>
    <row r="364" spans="1:11">
      <c r="A364" s="15" t="s">
        <v>1452</v>
      </c>
      <c r="B364" s="15">
        <v>270</v>
      </c>
      <c r="C364" s="15">
        <v>2</v>
      </c>
      <c r="D364" s="15">
        <v>3</v>
      </c>
      <c r="E364" s="15">
        <v>1</v>
      </c>
      <c r="F364" s="15">
        <v>50</v>
      </c>
      <c r="H364" s="66">
        <f t="shared" si="49"/>
        <v>3.7037037037037037</v>
      </c>
      <c r="I364" s="66">
        <f t="shared" si="50"/>
        <v>5.5555555555555554</v>
      </c>
      <c r="J364" s="66">
        <f t="shared" si="51"/>
        <v>92.592592592592581</v>
      </c>
      <c r="K364" s="66">
        <f t="shared" si="52"/>
        <v>3.3333333333333335</v>
      </c>
    </row>
    <row r="365" spans="1:11">
      <c r="A365" s="15" t="s">
        <v>1453</v>
      </c>
      <c r="B365" s="15">
        <v>240</v>
      </c>
      <c r="C365" s="15">
        <v>0</v>
      </c>
      <c r="D365" s="15">
        <v>9</v>
      </c>
      <c r="E365" s="15">
        <v>2.5</v>
      </c>
      <c r="F365" s="15">
        <v>190</v>
      </c>
      <c r="H365" s="66">
        <f t="shared" si="49"/>
        <v>0</v>
      </c>
      <c r="I365" s="66">
        <f t="shared" si="50"/>
        <v>18.75</v>
      </c>
      <c r="J365" s="66">
        <f t="shared" si="51"/>
        <v>395.83333333333331</v>
      </c>
      <c r="K365" s="66">
        <f t="shared" si="52"/>
        <v>9.375</v>
      </c>
    </row>
    <row r="366" spans="1:11">
      <c r="A366" s="15" t="s">
        <v>1454</v>
      </c>
      <c r="B366" s="15">
        <v>370</v>
      </c>
      <c r="C366" s="15">
        <v>0</v>
      </c>
      <c r="D366" s="15">
        <v>17</v>
      </c>
      <c r="E366" s="15">
        <v>2.5</v>
      </c>
      <c r="F366" s="15">
        <v>320</v>
      </c>
      <c r="H366" s="66">
        <f t="shared" si="49"/>
        <v>0</v>
      </c>
      <c r="I366" s="66">
        <f t="shared" si="50"/>
        <v>22.972972972972975</v>
      </c>
      <c r="J366" s="66">
        <f t="shared" si="51"/>
        <v>432.43243243243245</v>
      </c>
      <c r="K366" s="66">
        <f t="shared" si="52"/>
        <v>6.0810810810810816</v>
      </c>
    </row>
    <row r="367" spans="1:11">
      <c r="A367" s="15" t="s">
        <v>1455</v>
      </c>
      <c r="B367" s="15">
        <v>290</v>
      </c>
      <c r="C367" s="15">
        <v>0</v>
      </c>
      <c r="D367" s="15">
        <v>12</v>
      </c>
      <c r="E367" s="15">
        <v>2.5</v>
      </c>
      <c r="F367" s="15">
        <v>240</v>
      </c>
      <c r="H367" s="66">
        <f t="shared" si="49"/>
        <v>0</v>
      </c>
      <c r="I367" s="66">
        <f t="shared" si="50"/>
        <v>20.689655172413794</v>
      </c>
      <c r="J367" s="66">
        <f t="shared" si="51"/>
        <v>413.79310344827587</v>
      </c>
      <c r="K367" s="66">
        <f t="shared" si="52"/>
        <v>7.7586206896551726</v>
      </c>
    </row>
    <row r="368" spans="1:11">
      <c r="A368" s="15" t="s">
        <v>1612</v>
      </c>
      <c r="B368" s="15">
        <v>340</v>
      </c>
      <c r="C368" s="15">
        <v>0</v>
      </c>
      <c r="D368" s="15">
        <v>16</v>
      </c>
      <c r="E368" s="15">
        <v>3</v>
      </c>
      <c r="F368" s="15">
        <v>280</v>
      </c>
      <c r="H368" s="66">
        <f t="shared" si="49"/>
        <v>0</v>
      </c>
      <c r="I368" s="66">
        <f t="shared" si="50"/>
        <v>23.52941176470588</v>
      </c>
      <c r="J368" s="66">
        <f t="shared" si="51"/>
        <v>411.76470588235293</v>
      </c>
      <c r="K368" s="66">
        <f t="shared" si="52"/>
        <v>7.9411764705882346</v>
      </c>
    </row>
    <row r="369" spans="1:11">
      <c r="A369" s="15" t="s">
        <v>1456</v>
      </c>
      <c r="B369" s="15">
        <v>270</v>
      </c>
      <c r="C369" s="15">
        <v>0</v>
      </c>
      <c r="D369" s="15">
        <v>11</v>
      </c>
      <c r="E369" s="15">
        <v>3</v>
      </c>
      <c r="F369" s="15">
        <v>200</v>
      </c>
      <c r="H369" s="66">
        <f t="shared" si="49"/>
        <v>0</v>
      </c>
      <c r="I369" s="66">
        <f t="shared" si="50"/>
        <v>20.370370370370374</v>
      </c>
      <c r="J369" s="66">
        <f t="shared" si="51"/>
        <v>370.37037037037032</v>
      </c>
      <c r="K369" s="66">
        <f t="shared" si="52"/>
        <v>10</v>
      </c>
    </row>
    <row r="370" spans="1:11">
      <c r="A370" s="15" t="s">
        <v>1613</v>
      </c>
      <c r="B370" s="15">
        <v>220</v>
      </c>
      <c r="C370" s="15">
        <v>0</v>
      </c>
      <c r="D370" s="15">
        <v>9</v>
      </c>
      <c r="E370" s="15">
        <v>2.5</v>
      </c>
      <c r="F370" s="15">
        <v>160</v>
      </c>
      <c r="H370" s="66">
        <f t="shared" si="49"/>
        <v>0</v>
      </c>
      <c r="I370" s="66">
        <f t="shared" si="50"/>
        <v>20.454545454545453</v>
      </c>
      <c r="J370" s="66">
        <f t="shared" si="51"/>
        <v>363.63636363636363</v>
      </c>
      <c r="K370" s="66">
        <f t="shared" si="52"/>
        <v>10.227272727272728</v>
      </c>
    </row>
    <row r="371" spans="1:11">
      <c r="A371" s="15" t="s">
        <v>1614</v>
      </c>
      <c r="B371" s="15">
        <v>300</v>
      </c>
      <c r="C371" s="15">
        <v>0</v>
      </c>
      <c r="D371" s="15">
        <v>12</v>
      </c>
      <c r="E371" s="15">
        <v>3</v>
      </c>
      <c r="F371" s="15">
        <v>230</v>
      </c>
      <c r="H371" s="66">
        <f t="shared" si="49"/>
        <v>0</v>
      </c>
      <c r="I371" s="66">
        <f t="shared" si="50"/>
        <v>20</v>
      </c>
      <c r="J371" s="66">
        <f t="shared" si="51"/>
        <v>383.33333333333337</v>
      </c>
      <c r="K371" s="66">
        <f t="shared" si="52"/>
        <v>9</v>
      </c>
    </row>
    <row r="372" spans="1:11">
      <c r="A372" s="15" t="s">
        <v>1615</v>
      </c>
      <c r="B372" s="15">
        <v>250</v>
      </c>
      <c r="C372" s="15">
        <v>0</v>
      </c>
      <c r="D372" s="15">
        <v>9</v>
      </c>
      <c r="E372" s="15">
        <v>3</v>
      </c>
      <c r="F372" s="15">
        <v>180</v>
      </c>
      <c r="H372" s="66">
        <f t="shared" si="49"/>
        <v>0</v>
      </c>
      <c r="I372" s="66">
        <f t="shared" si="50"/>
        <v>18</v>
      </c>
      <c r="J372" s="66">
        <f t="shared" si="51"/>
        <v>360</v>
      </c>
      <c r="K372" s="66">
        <f t="shared" si="52"/>
        <v>10.8</v>
      </c>
    </row>
    <row r="373" spans="1:11" ht="15" thickBot="1">
      <c r="A373" s="15" t="s">
        <v>1616</v>
      </c>
      <c r="B373" s="15">
        <v>210</v>
      </c>
      <c r="C373" s="15">
        <v>0</v>
      </c>
      <c r="D373" s="15">
        <v>8</v>
      </c>
      <c r="E373" s="15">
        <v>2.5</v>
      </c>
      <c r="F373" s="15">
        <v>150</v>
      </c>
      <c r="H373" s="66">
        <f t="shared" si="49"/>
        <v>0</v>
      </c>
      <c r="I373" s="66">
        <f t="shared" si="50"/>
        <v>19.047619047619051</v>
      </c>
      <c r="J373" s="66">
        <f t="shared" si="51"/>
        <v>357.14285714285717</v>
      </c>
      <c r="K373" s="66">
        <f t="shared" si="52"/>
        <v>10.714285714285714</v>
      </c>
    </row>
    <row r="374" spans="1:11" ht="15" thickBot="1">
      <c r="A374" s="20" t="s">
        <v>1457</v>
      </c>
    </row>
    <row r="375" spans="1:11">
      <c r="A375" s="15" t="s">
        <v>1458</v>
      </c>
      <c r="B375" s="15">
        <v>180</v>
      </c>
      <c r="C375" s="15">
        <v>1</v>
      </c>
      <c r="D375" s="15">
        <v>5</v>
      </c>
      <c r="E375" s="15">
        <v>1.5</v>
      </c>
      <c r="F375" s="15">
        <v>85</v>
      </c>
      <c r="H375" s="66">
        <f t="shared" ref="H375" si="53">C375/B375*500</f>
        <v>2.7777777777777777</v>
      </c>
      <c r="I375" s="66">
        <f t="shared" ref="I375" si="54">D375/B375*500</f>
        <v>13.888888888888888</v>
      </c>
      <c r="J375" s="66">
        <f t="shared" ref="J375" si="55">F375/B375*500</f>
        <v>236.11111111111111</v>
      </c>
      <c r="K375" s="66">
        <f t="shared" ref="K375" si="56">(E375*9)/B375*100</f>
        <v>7.5</v>
      </c>
    </row>
    <row r="376" spans="1:11">
      <c r="A376" s="15" t="s">
        <v>1459</v>
      </c>
      <c r="B376" s="15">
        <v>150</v>
      </c>
      <c r="C376" s="15">
        <v>0</v>
      </c>
      <c r="D376" s="15">
        <v>4</v>
      </c>
      <c r="E376" s="15">
        <v>2</v>
      </c>
      <c r="F376" s="15">
        <v>60</v>
      </c>
      <c r="H376" s="66">
        <f t="shared" ref="H376:H406" si="57">C376/B376*500</f>
        <v>0</v>
      </c>
      <c r="I376" s="66">
        <f t="shared" ref="I376:I406" si="58">D376/B376*500</f>
        <v>13.333333333333334</v>
      </c>
      <c r="J376" s="66">
        <f t="shared" ref="J376:J406" si="59">F376/B376*500</f>
        <v>200</v>
      </c>
      <c r="K376" s="66">
        <f t="shared" ref="K376:K406" si="60">(E376*9)/B376*100</f>
        <v>12</v>
      </c>
    </row>
    <row r="377" spans="1:11">
      <c r="A377" s="15" t="s">
        <v>1460</v>
      </c>
      <c r="B377" s="15">
        <v>45</v>
      </c>
      <c r="C377" s="15">
        <v>0</v>
      </c>
      <c r="D377" s="15">
        <v>1</v>
      </c>
      <c r="E377" s="15">
        <v>0.5</v>
      </c>
      <c r="F377" s="15">
        <v>20</v>
      </c>
      <c r="H377" s="66">
        <f t="shared" si="57"/>
        <v>0</v>
      </c>
      <c r="I377" s="66">
        <f t="shared" si="58"/>
        <v>11.111111111111111</v>
      </c>
      <c r="J377" s="66">
        <f t="shared" si="59"/>
        <v>222.2222222222222</v>
      </c>
      <c r="K377" s="66">
        <f t="shared" si="60"/>
        <v>10</v>
      </c>
    </row>
    <row r="378" spans="1:11">
      <c r="A378" s="15" t="s">
        <v>1461</v>
      </c>
      <c r="B378" s="15">
        <v>330</v>
      </c>
      <c r="C378" s="15">
        <v>2</v>
      </c>
      <c r="D378" s="15">
        <v>7</v>
      </c>
      <c r="E378" s="15">
        <v>4</v>
      </c>
      <c r="F378" s="15">
        <v>120</v>
      </c>
      <c r="H378" s="66">
        <f t="shared" si="57"/>
        <v>3.0303030303030303</v>
      </c>
      <c r="I378" s="66">
        <f t="shared" si="58"/>
        <v>10.606060606060607</v>
      </c>
      <c r="J378" s="66">
        <f t="shared" si="59"/>
        <v>181.81818181818181</v>
      </c>
      <c r="K378" s="66">
        <f t="shared" si="60"/>
        <v>10.909090909090908</v>
      </c>
    </row>
    <row r="379" spans="1:11">
      <c r="A379" s="15" t="s">
        <v>2661</v>
      </c>
      <c r="B379" s="15">
        <v>280</v>
      </c>
      <c r="C379" s="15">
        <v>1</v>
      </c>
      <c r="D379" s="15">
        <v>6</v>
      </c>
      <c r="E379" s="15">
        <v>4</v>
      </c>
      <c r="F379" s="15">
        <v>95</v>
      </c>
      <c r="H379" s="66">
        <f t="shared" si="57"/>
        <v>1.7857142857142856</v>
      </c>
      <c r="I379" s="66">
        <f t="shared" si="58"/>
        <v>10.714285714285714</v>
      </c>
      <c r="J379" s="66">
        <f t="shared" si="59"/>
        <v>169.64285714285714</v>
      </c>
      <c r="K379" s="66">
        <f t="shared" si="60"/>
        <v>12.857142857142856</v>
      </c>
    </row>
    <row r="380" spans="1:11">
      <c r="A380" s="15" t="s">
        <v>1362</v>
      </c>
      <c r="B380" s="15">
        <v>340</v>
      </c>
      <c r="C380" s="15">
        <v>1</v>
      </c>
      <c r="D380" s="15">
        <v>7</v>
      </c>
      <c r="E380" s="15">
        <v>5</v>
      </c>
      <c r="F380" s="15">
        <v>160</v>
      </c>
      <c r="H380" s="66">
        <f t="shared" si="57"/>
        <v>1.4705882352941175</v>
      </c>
      <c r="I380" s="66">
        <f t="shared" si="58"/>
        <v>10.294117647058824</v>
      </c>
      <c r="J380" s="66">
        <f t="shared" si="59"/>
        <v>235.29411764705881</v>
      </c>
      <c r="K380" s="66">
        <f t="shared" si="60"/>
        <v>13.23529411764706</v>
      </c>
    </row>
    <row r="381" spans="1:11">
      <c r="A381" s="15" t="s">
        <v>2659</v>
      </c>
      <c r="B381" s="15">
        <v>330</v>
      </c>
      <c r="C381" s="15">
        <v>2</v>
      </c>
      <c r="D381" s="15">
        <v>8</v>
      </c>
      <c r="E381" s="15">
        <v>7</v>
      </c>
      <c r="F381" s="15">
        <v>180</v>
      </c>
      <c r="H381" s="66">
        <f t="shared" si="57"/>
        <v>3.0303030303030303</v>
      </c>
      <c r="I381" s="66">
        <f t="shared" si="58"/>
        <v>12.121212121212121</v>
      </c>
      <c r="J381" s="66">
        <f t="shared" si="59"/>
        <v>272.72727272727269</v>
      </c>
      <c r="K381" s="66">
        <f t="shared" si="60"/>
        <v>19.090909090909093</v>
      </c>
    </row>
    <row r="382" spans="1:11">
      <c r="A382" s="15" t="s">
        <v>1363</v>
      </c>
      <c r="B382" s="15">
        <v>640</v>
      </c>
      <c r="C382" s="15">
        <v>4</v>
      </c>
      <c r="D382" s="15">
        <v>13</v>
      </c>
      <c r="E382" s="15">
        <v>14</v>
      </c>
      <c r="F382" s="15">
        <v>190</v>
      </c>
      <c r="H382" s="66">
        <f t="shared" si="57"/>
        <v>3.125</v>
      </c>
      <c r="I382" s="66">
        <f t="shared" si="58"/>
        <v>10.15625</v>
      </c>
      <c r="J382" s="66">
        <f t="shared" si="59"/>
        <v>148.4375</v>
      </c>
      <c r="K382" s="66">
        <f t="shared" si="60"/>
        <v>19.6875</v>
      </c>
    </row>
    <row r="383" spans="1:11">
      <c r="A383" s="15" t="s">
        <v>1364</v>
      </c>
      <c r="B383" s="15">
        <v>510</v>
      </c>
      <c r="C383" s="15">
        <v>3</v>
      </c>
      <c r="D383" s="15">
        <v>12</v>
      </c>
      <c r="E383" s="15">
        <v>9</v>
      </c>
      <c r="F383" s="15">
        <v>300</v>
      </c>
      <c r="H383" s="66">
        <f t="shared" si="57"/>
        <v>2.9411764705882351</v>
      </c>
      <c r="I383" s="66">
        <f t="shared" si="58"/>
        <v>11.76470588235294</v>
      </c>
      <c r="J383" s="66">
        <f t="shared" si="59"/>
        <v>294.11764705882354</v>
      </c>
      <c r="K383" s="66">
        <f t="shared" si="60"/>
        <v>15.882352941176469</v>
      </c>
    </row>
    <row r="384" spans="1:11">
      <c r="A384" s="15" t="s">
        <v>1365</v>
      </c>
      <c r="B384" s="15">
        <v>610</v>
      </c>
      <c r="C384" s="15">
        <v>4</v>
      </c>
      <c r="D384" s="15">
        <v>15</v>
      </c>
      <c r="E384" s="15">
        <v>11</v>
      </c>
      <c r="F384" s="15">
        <v>320</v>
      </c>
      <c r="H384" s="66">
        <f t="shared" si="57"/>
        <v>3.278688524590164</v>
      </c>
      <c r="I384" s="66">
        <f t="shared" si="58"/>
        <v>12.295081967213115</v>
      </c>
      <c r="J384" s="66">
        <f t="shared" si="59"/>
        <v>262.29508196721315</v>
      </c>
      <c r="K384" s="66">
        <f t="shared" si="60"/>
        <v>16.229508196721312</v>
      </c>
    </row>
    <row r="385" spans="1:11">
      <c r="A385" s="15" t="s">
        <v>1366</v>
      </c>
      <c r="B385" s="15">
        <v>580</v>
      </c>
      <c r="C385" s="15">
        <v>1</v>
      </c>
      <c r="D385" s="15">
        <v>11</v>
      </c>
      <c r="E385" s="15">
        <v>10</v>
      </c>
      <c r="F385" s="15">
        <v>240</v>
      </c>
      <c r="H385" s="66">
        <f t="shared" si="57"/>
        <v>0.86206896551724133</v>
      </c>
      <c r="I385" s="66">
        <f t="shared" si="58"/>
        <v>9.4827586206896548</v>
      </c>
      <c r="J385" s="66">
        <f t="shared" si="59"/>
        <v>206.89655172413794</v>
      </c>
      <c r="K385" s="66">
        <f t="shared" si="60"/>
        <v>15.517241379310345</v>
      </c>
    </row>
    <row r="386" spans="1:11">
      <c r="A386" s="15" t="s">
        <v>1440</v>
      </c>
      <c r="B386" s="15">
        <v>570</v>
      </c>
      <c r="C386" s="15">
        <v>0</v>
      </c>
      <c r="D386" s="15">
        <v>11</v>
      </c>
      <c r="E386" s="15">
        <v>10</v>
      </c>
      <c r="F386" s="15">
        <v>170</v>
      </c>
      <c r="H386" s="66">
        <f t="shared" si="57"/>
        <v>0</v>
      </c>
      <c r="I386" s="66">
        <f t="shared" si="58"/>
        <v>9.6491228070175445</v>
      </c>
      <c r="J386" s="66">
        <f t="shared" si="59"/>
        <v>149.12280701754386</v>
      </c>
      <c r="K386" s="66">
        <f t="shared" si="60"/>
        <v>15.789473684210526</v>
      </c>
    </row>
    <row r="387" spans="1:11">
      <c r="A387" s="15" t="s">
        <v>1443</v>
      </c>
      <c r="B387" s="15">
        <v>540</v>
      </c>
      <c r="C387" s="15">
        <v>0</v>
      </c>
      <c r="D387" s="15">
        <v>10</v>
      </c>
      <c r="E387" s="15">
        <v>10</v>
      </c>
      <c r="F387" s="15">
        <v>170</v>
      </c>
      <c r="H387" s="66">
        <f t="shared" si="57"/>
        <v>0</v>
      </c>
      <c r="I387" s="66">
        <f t="shared" si="58"/>
        <v>9.2592592592592595</v>
      </c>
      <c r="J387" s="66">
        <f t="shared" si="59"/>
        <v>157.40740740740742</v>
      </c>
      <c r="K387" s="66">
        <f t="shared" si="60"/>
        <v>16.666666666666664</v>
      </c>
    </row>
    <row r="388" spans="1:11">
      <c r="A388" s="15" t="s">
        <v>1446</v>
      </c>
      <c r="B388" s="15">
        <v>540</v>
      </c>
      <c r="C388" s="15">
        <v>0</v>
      </c>
      <c r="D388" s="15">
        <v>10</v>
      </c>
      <c r="E388" s="15">
        <v>10</v>
      </c>
      <c r="F388" s="15">
        <v>160</v>
      </c>
      <c r="H388" s="66">
        <f t="shared" si="57"/>
        <v>0</v>
      </c>
      <c r="I388" s="66">
        <f t="shared" si="58"/>
        <v>9.2592592592592595</v>
      </c>
      <c r="J388" s="66">
        <f t="shared" si="59"/>
        <v>148.14814814814815</v>
      </c>
      <c r="K388" s="66">
        <f t="shared" si="60"/>
        <v>16.666666666666664</v>
      </c>
    </row>
    <row r="389" spans="1:11">
      <c r="A389" s="15" t="s">
        <v>1367</v>
      </c>
      <c r="B389" s="15">
        <v>250</v>
      </c>
      <c r="C389" s="15">
        <v>4</v>
      </c>
      <c r="D389" s="15">
        <v>2</v>
      </c>
      <c r="E389" s="15">
        <v>7</v>
      </c>
      <c r="F389" s="15">
        <v>170</v>
      </c>
      <c r="H389" s="66">
        <f t="shared" si="57"/>
        <v>8</v>
      </c>
      <c r="I389" s="66">
        <f t="shared" si="58"/>
        <v>4</v>
      </c>
      <c r="J389" s="66">
        <f t="shared" si="59"/>
        <v>340</v>
      </c>
      <c r="K389" s="66">
        <f t="shared" si="60"/>
        <v>25.2</v>
      </c>
    </row>
    <row r="390" spans="1:11">
      <c r="A390" s="15" t="s">
        <v>1368</v>
      </c>
      <c r="B390" s="15">
        <v>460</v>
      </c>
      <c r="C390" s="15">
        <v>3</v>
      </c>
      <c r="D390" s="15">
        <v>6</v>
      </c>
      <c r="E390" s="15">
        <v>9</v>
      </c>
      <c r="F390" s="15">
        <v>370</v>
      </c>
      <c r="H390" s="66">
        <f t="shared" si="57"/>
        <v>3.2608695652173911</v>
      </c>
      <c r="I390" s="66">
        <f t="shared" si="58"/>
        <v>6.5217391304347823</v>
      </c>
      <c r="J390" s="66">
        <f t="shared" si="59"/>
        <v>402.17391304347825</v>
      </c>
      <c r="K390" s="66">
        <f t="shared" si="60"/>
        <v>17.608695652173914</v>
      </c>
    </row>
    <row r="391" spans="1:11">
      <c r="A391" s="15" t="s">
        <v>2656</v>
      </c>
      <c r="B391" s="15">
        <v>160</v>
      </c>
      <c r="C391" s="15">
        <v>1</v>
      </c>
      <c r="D391" s="15">
        <v>2</v>
      </c>
      <c r="E391" s="15">
        <v>3.5</v>
      </c>
      <c r="F391" s="15">
        <v>90</v>
      </c>
      <c r="H391" s="66">
        <f t="shared" si="57"/>
        <v>3.125</v>
      </c>
      <c r="I391" s="66">
        <f t="shared" si="58"/>
        <v>6.25</v>
      </c>
      <c r="J391" s="66">
        <f t="shared" si="59"/>
        <v>281.25</v>
      </c>
      <c r="K391" s="66">
        <f t="shared" si="60"/>
        <v>19.6875</v>
      </c>
    </row>
    <row r="392" spans="1:11">
      <c r="A392" s="15" t="s">
        <v>1369</v>
      </c>
      <c r="B392" s="15">
        <v>150</v>
      </c>
      <c r="C392" s="15">
        <v>1</v>
      </c>
      <c r="D392" s="15">
        <v>2</v>
      </c>
      <c r="E392" s="15">
        <v>2.5</v>
      </c>
      <c r="F392" s="15">
        <v>135</v>
      </c>
      <c r="H392" s="66">
        <f t="shared" si="57"/>
        <v>3.3333333333333335</v>
      </c>
      <c r="I392" s="66">
        <f t="shared" si="58"/>
        <v>6.666666666666667</v>
      </c>
      <c r="J392" s="66">
        <f t="shared" si="59"/>
        <v>450</v>
      </c>
      <c r="K392" s="66">
        <f t="shared" si="60"/>
        <v>15</v>
      </c>
    </row>
    <row r="393" spans="1:11">
      <c r="A393" s="15" t="s">
        <v>1370</v>
      </c>
      <c r="B393" s="15">
        <v>160</v>
      </c>
      <c r="C393" s="15">
        <v>0</v>
      </c>
      <c r="D393" s="15">
        <v>2</v>
      </c>
      <c r="E393" s="15">
        <v>3</v>
      </c>
      <c r="F393" s="15">
        <v>120</v>
      </c>
      <c r="H393" s="66">
        <f t="shared" si="57"/>
        <v>0</v>
      </c>
      <c r="I393" s="66">
        <f t="shared" si="58"/>
        <v>6.25</v>
      </c>
      <c r="J393" s="66">
        <f t="shared" si="59"/>
        <v>375</v>
      </c>
      <c r="K393" s="66">
        <f t="shared" si="60"/>
        <v>16.875</v>
      </c>
    </row>
    <row r="394" spans="1:11">
      <c r="A394" s="15" t="s">
        <v>1371</v>
      </c>
      <c r="B394" s="15">
        <v>260</v>
      </c>
      <c r="C394" s="15">
        <v>1</v>
      </c>
      <c r="D394" s="15">
        <v>4</v>
      </c>
      <c r="E394" s="15">
        <v>2.5</v>
      </c>
      <c r="F394" s="15">
        <v>300</v>
      </c>
      <c r="H394" s="66">
        <f t="shared" si="57"/>
        <v>1.9230769230769231</v>
      </c>
      <c r="I394" s="66">
        <f t="shared" si="58"/>
        <v>7.6923076923076925</v>
      </c>
      <c r="J394" s="66">
        <f t="shared" si="59"/>
        <v>576.92307692307691</v>
      </c>
      <c r="K394" s="66">
        <f t="shared" si="60"/>
        <v>8.6538461538461533</v>
      </c>
    </row>
    <row r="395" spans="1:11">
      <c r="A395" s="15" t="s">
        <v>1438</v>
      </c>
      <c r="B395" s="15">
        <v>720</v>
      </c>
      <c r="C395" s="15">
        <v>1</v>
      </c>
      <c r="D395" s="15">
        <v>15</v>
      </c>
      <c r="E395" s="15">
        <v>12</v>
      </c>
      <c r="F395" s="15">
        <v>300</v>
      </c>
      <c r="H395" s="66">
        <f t="shared" si="57"/>
        <v>0.69444444444444442</v>
      </c>
      <c r="I395" s="66">
        <f t="shared" si="58"/>
        <v>10.416666666666666</v>
      </c>
      <c r="J395" s="66">
        <f t="shared" si="59"/>
        <v>208.33333333333334</v>
      </c>
      <c r="K395" s="66">
        <f t="shared" si="60"/>
        <v>15</v>
      </c>
    </row>
    <row r="396" spans="1:11">
      <c r="A396" s="15" t="s">
        <v>1372</v>
      </c>
      <c r="B396" s="15">
        <v>880</v>
      </c>
      <c r="C396" s="15">
        <v>1</v>
      </c>
      <c r="D396" s="15">
        <v>18</v>
      </c>
      <c r="E396" s="15">
        <v>15</v>
      </c>
      <c r="F396" s="15">
        <v>370</v>
      </c>
      <c r="H396" s="66">
        <f t="shared" si="57"/>
        <v>0.56818181818181812</v>
      </c>
      <c r="I396" s="66">
        <f t="shared" si="58"/>
        <v>10.227272727272727</v>
      </c>
      <c r="J396" s="66">
        <f t="shared" si="59"/>
        <v>210.22727272727275</v>
      </c>
      <c r="K396" s="66">
        <f t="shared" si="60"/>
        <v>15.340909090909092</v>
      </c>
    </row>
    <row r="397" spans="1:11">
      <c r="A397" s="15" t="s">
        <v>1373</v>
      </c>
      <c r="B397" s="15">
        <v>860</v>
      </c>
      <c r="C397" s="15">
        <v>5</v>
      </c>
      <c r="D397" s="15">
        <v>18</v>
      </c>
      <c r="E397" s="15">
        <v>19</v>
      </c>
      <c r="F397" s="15">
        <v>260</v>
      </c>
      <c r="H397" s="66">
        <f t="shared" si="57"/>
        <v>2.9069767441860463</v>
      </c>
      <c r="I397" s="66">
        <f t="shared" si="58"/>
        <v>10.465116279069766</v>
      </c>
      <c r="J397" s="66">
        <f t="shared" si="59"/>
        <v>151.16279069767441</v>
      </c>
      <c r="K397" s="66">
        <f t="shared" si="60"/>
        <v>19.883720930232556</v>
      </c>
    </row>
    <row r="398" spans="1:11">
      <c r="A398" s="15" t="s">
        <v>1374</v>
      </c>
      <c r="B398" s="15">
        <v>690</v>
      </c>
      <c r="C398" s="15">
        <v>4</v>
      </c>
      <c r="D398" s="15">
        <v>15</v>
      </c>
      <c r="E398" s="15">
        <v>12</v>
      </c>
      <c r="F398" s="15">
        <v>400</v>
      </c>
      <c r="H398" s="66">
        <f t="shared" si="57"/>
        <v>2.8985507246376812</v>
      </c>
      <c r="I398" s="66">
        <f t="shared" si="58"/>
        <v>10.869565217391305</v>
      </c>
      <c r="J398" s="66">
        <f t="shared" si="59"/>
        <v>289.85507246376812</v>
      </c>
      <c r="K398" s="66">
        <f t="shared" si="60"/>
        <v>15.65217391304348</v>
      </c>
    </row>
    <row r="399" spans="1:11">
      <c r="A399" s="15" t="s">
        <v>1375</v>
      </c>
      <c r="B399" s="15">
        <v>430</v>
      </c>
      <c r="C399" s="15">
        <v>2</v>
      </c>
      <c r="D399" s="15">
        <v>9</v>
      </c>
      <c r="E399" s="15">
        <v>10</v>
      </c>
      <c r="F399" s="15">
        <v>130</v>
      </c>
      <c r="H399" s="66">
        <f t="shared" si="57"/>
        <v>2.3255813953488373</v>
      </c>
      <c r="I399" s="66">
        <f t="shared" si="58"/>
        <v>10.465116279069766</v>
      </c>
      <c r="J399" s="66">
        <f t="shared" si="59"/>
        <v>151.16279069767441</v>
      </c>
      <c r="K399" s="66">
        <f t="shared" si="60"/>
        <v>20.930232558139537</v>
      </c>
    </row>
    <row r="400" spans="1:11">
      <c r="A400" s="15" t="s">
        <v>1376</v>
      </c>
      <c r="B400" s="15">
        <v>340</v>
      </c>
      <c r="C400" s="15">
        <v>2</v>
      </c>
      <c r="D400" s="15">
        <v>8</v>
      </c>
      <c r="E400" s="15">
        <v>6</v>
      </c>
      <c r="F400" s="15">
        <v>200</v>
      </c>
      <c r="H400" s="66">
        <f t="shared" si="57"/>
        <v>2.9411764705882351</v>
      </c>
      <c r="I400" s="66">
        <f t="shared" si="58"/>
        <v>11.76470588235294</v>
      </c>
      <c r="J400" s="66">
        <f t="shared" si="59"/>
        <v>294.11764705882354</v>
      </c>
      <c r="K400" s="66">
        <f t="shared" si="60"/>
        <v>15.882352941176469</v>
      </c>
    </row>
    <row r="401" spans="1:11">
      <c r="A401" s="15" t="s">
        <v>1377</v>
      </c>
      <c r="B401" s="15">
        <v>510</v>
      </c>
      <c r="C401" s="15">
        <v>2</v>
      </c>
      <c r="D401" s="15">
        <v>10</v>
      </c>
      <c r="E401" s="15">
        <v>10</v>
      </c>
      <c r="F401" s="15">
        <v>200</v>
      </c>
      <c r="H401" s="66">
        <f t="shared" si="57"/>
        <v>1.9607843137254901</v>
      </c>
      <c r="I401" s="66">
        <f t="shared" si="58"/>
        <v>9.8039215686274517</v>
      </c>
      <c r="J401" s="66">
        <f t="shared" si="59"/>
        <v>196.07843137254901</v>
      </c>
      <c r="K401" s="66">
        <f t="shared" si="60"/>
        <v>17.647058823529413</v>
      </c>
    </row>
    <row r="402" spans="1:11">
      <c r="A402" s="15" t="s">
        <v>1378</v>
      </c>
      <c r="B402" s="15">
        <v>710</v>
      </c>
      <c r="C402" s="15">
        <v>0</v>
      </c>
      <c r="D402" s="15">
        <v>14</v>
      </c>
      <c r="E402" s="15">
        <v>12</v>
      </c>
      <c r="F402" s="15">
        <v>210</v>
      </c>
      <c r="H402" s="66">
        <f t="shared" si="57"/>
        <v>0</v>
      </c>
      <c r="I402" s="66">
        <f t="shared" si="58"/>
        <v>9.8591549295774659</v>
      </c>
      <c r="J402" s="66">
        <f t="shared" si="59"/>
        <v>147.88732394366198</v>
      </c>
      <c r="K402" s="66">
        <f t="shared" si="60"/>
        <v>15.211267605633802</v>
      </c>
    </row>
    <row r="403" spans="1:11">
      <c r="A403" s="15" t="s">
        <v>1379</v>
      </c>
      <c r="B403" s="15">
        <v>860</v>
      </c>
      <c r="C403" s="15">
        <v>0</v>
      </c>
      <c r="D403" s="15">
        <v>18</v>
      </c>
      <c r="E403" s="15">
        <v>15</v>
      </c>
      <c r="F403" s="15">
        <v>260</v>
      </c>
      <c r="H403" s="66">
        <f t="shared" si="57"/>
        <v>0</v>
      </c>
      <c r="I403" s="66">
        <f t="shared" si="58"/>
        <v>10.465116279069766</v>
      </c>
      <c r="J403" s="66">
        <f t="shared" si="59"/>
        <v>151.16279069767441</v>
      </c>
      <c r="K403" s="66">
        <f t="shared" si="60"/>
        <v>15.697674418604651</v>
      </c>
    </row>
    <row r="404" spans="1:11">
      <c r="A404" s="15" t="s">
        <v>1380</v>
      </c>
      <c r="B404" s="15">
        <v>680</v>
      </c>
      <c r="C404" s="15">
        <v>0</v>
      </c>
      <c r="D404" s="15">
        <v>14</v>
      </c>
      <c r="E404" s="15">
        <v>12</v>
      </c>
      <c r="F404" s="15">
        <v>220</v>
      </c>
      <c r="H404" s="66">
        <f t="shared" si="57"/>
        <v>0</v>
      </c>
      <c r="I404" s="66">
        <f t="shared" si="58"/>
        <v>10.294117647058824</v>
      </c>
      <c r="J404" s="66">
        <f t="shared" si="59"/>
        <v>161.76470588235296</v>
      </c>
      <c r="K404" s="66">
        <f t="shared" si="60"/>
        <v>15.882352941176469</v>
      </c>
    </row>
    <row r="405" spans="1:11">
      <c r="A405" s="15" t="s">
        <v>1381</v>
      </c>
      <c r="B405" s="15">
        <v>830</v>
      </c>
      <c r="C405" s="15">
        <v>0</v>
      </c>
      <c r="D405" s="15">
        <v>17</v>
      </c>
      <c r="E405" s="15">
        <v>14</v>
      </c>
      <c r="F405" s="15">
        <v>270</v>
      </c>
      <c r="H405" s="66">
        <f t="shared" si="57"/>
        <v>0</v>
      </c>
      <c r="I405" s="66">
        <f t="shared" si="58"/>
        <v>10.240963855421688</v>
      </c>
      <c r="J405" s="66">
        <f t="shared" si="59"/>
        <v>162.65060240963854</v>
      </c>
      <c r="K405" s="66">
        <f t="shared" si="60"/>
        <v>15.180722891566264</v>
      </c>
    </row>
    <row r="406" spans="1:11" ht="15" thickBot="1">
      <c r="A406" s="15" t="s">
        <v>1382</v>
      </c>
      <c r="B406" s="15">
        <v>270</v>
      </c>
      <c r="C406" s="15">
        <v>0</v>
      </c>
      <c r="D406" s="15">
        <v>11</v>
      </c>
      <c r="E406" s="15">
        <v>3</v>
      </c>
      <c r="F406" s="15">
        <v>200</v>
      </c>
      <c r="H406" s="66">
        <f t="shared" si="57"/>
        <v>0</v>
      </c>
      <c r="I406" s="66">
        <f t="shared" si="58"/>
        <v>20.370370370370374</v>
      </c>
      <c r="J406" s="66">
        <f t="shared" si="59"/>
        <v>370.37037037037032</v>
      </c>
      <c r="K406" s="66">
        <f t="shared" si="60"/>
        <v>10</v>
      </c>
    </row>
    <row r="407" spans="1:11" ht="15" thickBot="1">
      <c r="A407" s="20" t="s">
        <v>1383</v>
      </c>
    </row>
    <row r="408" spans="1:11">
      <c r="A408" s="15" t="s">
        <v>1384</v>
      </c>
      <c r="B408" s="15">
        <v>100</v>
      </c>
      <c r="C408" s="15">
        <v>0</v>
      </c>
      <c r="D408" s="15">
        <v>1</v>
      </c>
      <c r="E408" s="15">
        <v>1</v>
      </c>
      <c r="F408" s="15">
        <v>340</v>
      </c>
      <c r="H408" s="66">
        <f t="shared" ref="H408" si="61">C408/B408*500</f>
        <v>0</v>
      </c>
      <c r="I408" s="66">
        <f t="shared" ref="I408:I435" si="62">D408/B408*500</f>
        <v>5</v>
      </c>
      <c r="J408" s="66">
        <f t="shared" ref="J408" si="63">F408/B408*500</f>
        <v>1700</v>
      </c>
      <c r="K408" s="66">
        <f t="shared" ref="K408" si="64">(E408*9)/B408*100</f>
        <v>9</v>
      </c>
    </row>
    <row r="409" spans="1:11">
      <c r="A409" s="15" t="s">
        <v>1385</v>
      </c>
      <c r="B409" s="15">
        <v>190</v>
      </c>
      <c r="C409" s="15">
        <v>0</v>
      </c>
      <c r="D409" s="15">
        <v>2</v>
      </c>
      <c r="E409" s="15">
        <v>3.5</v>
      </c>
      <c r="F409" s="15">
        <v>500</v>
      </c>
      <c r="H409" s="66">
        <f t="shared" ref="H409:H435" si="65">C409/B409*500</f>
        <v>0</v>
      </c>
      <c r="I409" s="66">
        <f t="shared" si="62"/>
        <v>5.2631578947368416</v>
      </c>
      <c r="J409" s="66">
        <f t="shared" ref="J409:J435" si="66">F409/B409*500</f>
        <v>1315.7894736842106</v>
      </c>
      <c r="K409" s="66">
        <f t="shared" ref="K409:K435" si="67">(E409*9)/B409*100</f>
        <v>16.578947368421051</v>
      </c>
    </row>
    <row r="410" spans="1:11">
      <c r="A410" s="15" t="s">
        <v>1386</v>
      </c>
      <c r="B410" s="15">
        <v>35</v>
      </c>
      <c r="C410" s="15">
        <v>0</v>
      </c>
      <c r="D410" s="15">
        <v>0</v>
      </c>
      <c r="E410" s="15">
        <v>0</v>
      </c>
      <c r="F410" s="15">
        <v>420</v>
      </c>
      <c r="H410" s="66">
        <f t="shared" si="65"/>
        <v>0</v>
      </c>
      <c r="I410" s="66">
        <f t="shared" si="62"/>
        <v>0</v>
      </c>
      <c r="J410" s="66">
        <f t="shared" si="66"/>
        <v>6000</v>
      </c>
      <c r="K410" s="66">
        <f t="shared" si="67"/>
        <v>0</v>
      </c>
    </row>
    <row r="411" spans="1:11">
      <c r="A411" s="15" t="s">
        <v>1387</v>
      </c>
      <c r="B411" s="15">
        <v>15</v>
      </c>
      <c r="C411" s="15">
        <v>0</v>
      </c>
      <c r="D411" s="15">
        <v>0</v>
      </c>
      <c r="E411" s="15">
        <v>0</v>
      </c>
      <c r="F411" s="15">
        <v>110</v>
      </c>
      <c r="H411" s="66">
        <f t="shared" si="65"/>
        <v>0</v>
      </c>
      <c r="I411" s="66">
        <f t="shared" si="62"/>
        <v>0</v>
      </c>
      <c r="J411" s="66">
        <f t="shared" si="66"/>
        <v>3666.6666666666665</v>
      </c>
      <c r="K411" s="66">
        <f t="shared" si="67"/>
        <v>0</v>
      </c>
    </row>
    <row r="412" spans="1:11">
      <c r="A412" s="15" t="s">
        <v>1388</v>
      </c>
      <c r="B412" s="15">
        <v>70</v>
      </c>
      <c r="C412" s="15">
        <v>0</v>
      </c>
      <c r="D412" s="15">
        <v>0</v>
      </c>
      <c r="E412" s="15">
        <v>0</v>
      </c>
      <c r="F412" s="15">
        <v>35</v>
      </c>
      <c r="H412" s="66">
        <f t="shared" si="65"/>
        <v>0</v>
      </c>
      <c r="I412" s="66">
        <f t="shared" si="62"/>
        <v>0</v>
      </c>
      <c r="J412" s="66">
        <f t="shared" si="66"/>
        <v>250</v>
      </c>
      <c r="K412" s="66">
        <f t="shared" si="67"/>
        <v>0</v>
      </c>
    </row>
    <row r="413" spans="1:11">
      <c r="A413" s="15" t="s">
        <v>1389</v>
      </c>
      <c r="B413" s="15">
        <v>50</v>
      </c>
      <c r="C413" s="15">
        <v>0</v>
      </c>
      <c r="D413" s="15">
        <v>1</v>
      </c>
      <c r="E413" s="15">
        <v>0.5</v>
      </c>
      <c r="F413" s="15">
        <v>390</v>
      </c>
      <c r="H413" s="66">
        <f t="shared" si="65"/>
        <v>0</v>
      </c>
      <c r="I413" s="66">
        <f t="shared" si="62"/>
        <v>10</v>
      </c>
      <c r="J413" s="66">
        <f t="shared" si="66"/>
        <v>3900</v>
      </c>
      <c r="K413" s="66">
        <f t="shared" si="67"/>
        <v>9</v>
      </c>
    </row>
    <row r="414" spans="1:11">
      <c r="A414" s="15" t="s">
        <v>1390</v>
      </c>
      <c r="B414" s="15">
        <v>0</v>
      </c>
      <c r="C414" s="15">
        <v>0</v>
      </c>
      <c r="D414" s="15">
        <v>0</v>
      </c>
      <c r="E414" s="15">
        <v>0</v>
      </c>
      <c r="F414" s="15">
        <v>270</v>
      </c>
      <c r="H414" s="66" t="e">
        <f t="shared" si="65"/>
        <v>#DIV/0!</v>
      </c>
      <c r="I414" s="66" t="e">
        <f t="shared" si="62"/>
        <v>#DIV/0!</v>
      </c>
      <c r="J414" s="66" t="e">
        <f t="shared" si="66"/>
        <v>#DIV/0!</v>
      </c>
      <c r="K414" s="66" t="e">
        <f t="shared" si="67"/>
        <v>#DIV/0!</v>
      </c>
    </row>
    <row r="415" spans="1:11">
      <c r="A415" s="15" t="s">
        <v>1391</v>
      </c>
      <c r="B415" s="15">
        <v>50</v>
      </c>
      <c r="C415" s="15">
        <v>0</v>
      </c>
      <c r="D415" s="15">
        <v>0</v>
      </c>
      <c r="E415" s="15">
        <v>0</v>
      </c>
      <c r="F415" s="15">
        <v>260</v>
      </c>
      <c r="H415" s="66">
        <f t="shared" si="65"/>
        <v>0</v>
      </c>
      <c r="I415" s="66">
        <f t="shared" si="62"/>
        <v>0</v>
      </c>
      <c r="J415" s="66">
        <f t="shared" si="66"/>
        <v>2600</v>
      </c>
      <c r="K415" s="66">
        <f t="shared" si="67"/>
        <v>0</v>
      </c>
    </row>
    <row r="416" spans="1:11">
      <c r="A416" s="15" t="s">
        <v>1392</v>
      </c>
      <c r="B416" s="15">
        <v>50</v>
      </c>
      <c r="C416" s="15">
        <v>0</v>
      </c>
      <c r="D416" s="15">
        <v>0</v>
      </c>
      <c r="E416" s="15">
        <v>0</v>
      </c>
      <c r="F416" s="15">
        <v>0</v>
      </c>
      <c r="H416" s="66">
        <f t="shared" si="65"/>
        <v>0</v>
      </c>
      <c r="I416" s="66">
        <f t="shared" si="62"/>
        <v>0</v>
      </c>
      <c r="J416" s="66">
        <f t="shared" si="66"/>
        <v>0</v>
      </c>
      <c r="K416" s="66">
        <f t="shared" si="67"/>
        <v>0</v>
      </c>
    </row>
    <row r="417" spans="1:11">
      <c r="A417" s="15" t="s">
        <v>1393</v>
      </c>
      <c r="B417" s="15">
        <v>170</v>
      </c>
      <c r="C417" s="15">
        <v>0</v>
      </c>
      <c r="D417" s="15">
        <v>1</v>
      </c>
      <c r="E417" s="15">
        <v>2.5</v>
      </c>
      <c r="F417" s="15">
        <v>530</v>
      </c>
      <c r="H417" s="66">
        <f t="shared" si="65"/>
        <v>0</v>
      </c>
      <c r="I417" s="66">
        <f t="shared" si="62"/>
        <v>2.9411764705882351</v>
      </c>
      <c r="J417" s="66">
        <f t="shared" si="66"/>
        <v>1558.8235294117646</v>
      </c>
      <c r="K417" s="66">
        <f t="shared" si="67"/>
        <v>13.23529411764706</v>
      </c>
    </row>
    <row r="418" spans="1:11">
      <c r="A418" s="15" t="s">
        <v>1394</v>
      </c>
      <c r="B418" s="15">
        <v>60</v>
      </c>
      <c r="C418" s="15">
        <v>2</v>
      </c>
      <c r="D418" s="15">
        <v>1</v>
      </c>
      <c r="E418" s="15">
        <v>0</v>
      </c>
      <c r="F418" s="15">
        <v>250</v>
      </c>
      <c r="H418" s="66">
        <f t="shared" si="65"/>
        <v>16.666666666666668</v>
      </c>
      <c r="I418" s="66">
        <f t="shared" si="62"/>
        <v>8.3333333333333339</v>
      </c>
      <c r="J418" s="66">
        <f t="shared" si="66"/>
        <v>2083.3333333333335</v>
      </c>
      <c r="K418" s="66">
        <f t="shared" si="67"/>
        <v>0</v>
      </c>
    </row>
    <row r="419" spans="1:11">
      <c r="A419" s="15" t="s">
        <v>1395</v>
      </c>
      <c r="B419" s="15">
        <v>50</v>
      </c>
      <c r="C419" s="15">
        <v>0</v>
      </c>
      <c r="D419" s="15">
        <v>0</v>
      </c>
      <c r="E419" s="15">
        <v>0</v>
      </c>
      <c r="F419" s="15">
        <v>150</v>
      </c>
      <c r="H419" s="66">
        <f t="shared" si="65"/>
        <v>0</v>
      </c>
      <c r="I419" s="66">
        <f t="shared" si="62"/>
        <v>0</v>
      </c>
      <c r="J419" s="66">
        <f t="shared" si="66"/>
        <v>1500</v>
      </c>
      <c r="K419" s="66">
        <f t="shared" si="67"/>
        <v>0</v>
      </c>
    </row>
    <row r="420" spans="1:11">
      <c r="A420" s="15" t="s">
        <v>1396</v>
      </c>
      <c r="B420" s="15">
        <v>45</v>
      </c>
      <c r="C420" s="15">
        <v>1</v>
      </c>
      <c r="D420" s="15">
        <v>2</v>
      </c>
      <c r="E420" s="15">
        <v>0.5</v>
      </c>
      <c r="F420" s="15">
        <v>0</v>
      </c>
      <c r="H420" s="66">
        <f t="shared" si="65"/>
        <v>11.111111111111111</v>
      </c>
      <c r="I420" s="66">
        <f t="shared" si="62"/>
        <v>22.222222222222221</v>
      </c>
      <c r="J420" s="66">
        <f t="shared" si="66"/>
        <v>0</v>
      </c>
      <c r="K420" s="66">
        <f t="shared" si="67"/>
        <v>10</v>
      </c>
    </row>
    <row r="421" spans="1:11">
      <c r="A421" s="15" t="s">
        <v>1397</v>
      </c>
      <c r="B421" s="15">
        <v>35</v>
      </c>
      <c r="C421" s="15">
        <v>0</v>
      </c>
      <c r="D421" s="15">
        <v>0</v>
      </c>
      <c r="E421" s="15">
        <v>0</v>
      </c>
      <c r="F421" s="15">
        <v>540</v>
      </c>
      <c r="H421" s="66">
        <f t="shared" si="65"/>
        <v>0</v>
      </c>
      <c r="I421" s="66">
        <f t="shared" si="62"/>
        <v>0</v>
      </c>
      <c r="J421" s="66">
        <f t="shared" si="66"/>
        <v>7714.2857142857147</v>
      </c>
      <c r="K421" s="66">
        <f t="shared" si="67"/>
        <v>0</v>
      </c>
    </row>
    <row r="422" spans="1:11">
      <c r="A422" s="15" t="s">
        <v>1398</v>
      </c>
      <c r="B422" s="15">
        <v>110</v>
      </c>
      <c r="C422" s="15">
        <v>0</v>
      </c>
      <c r="D422" s="15">
        <v>0</v>
      </c>
      <c r="E422" s="15">
        <v>2</v>
      </c>
      <c r="F422" s="15">
        <v>170</v>
      </c>
      <c r="H422" s="66">
        <f t="shared" si="65"/>
        <v>0</v>
      </c>
      <c r="I422" s="66">
        <f t="shared" si="62"/>
        <v>0</v>
      </c>
      <c r="J422" s="66">
        <f t="shared" si="66"/>
        <v>772.72727272727275</v>
      </c>
      <c r="K422" s="66">
        <f t="shared" si="67"/>
        <v>16.363636363636363</v>
      </c>
    </row>
    <row r="423" spans="1:11">
      <c r="A423" s="15" t="s">
        <v>1399</v>
      </c>
      <c r="B423" s="15">
        <v>60</v>
      </c>
      <c r="C423" s="15">
        <v>1</v>
      </c>
      <c r="D423" s="15">
        <v>2</v>
      </c>
      <c r="E423" s="15">
        <v>0</v>
      </c>
      <c r="F423" s="15">
        <v>140</v>
      </c>
      <c r="H423" s="66">
        <f t="shared" si="65"/>
        <v>8.3333333333333339</v>
      </c>
      <c r="I423" s="66">
        <f t="shared" si="62"/>
        <v>16.666666666666668</v>
      </c>
      <c r="J423" s="66">
        <f t="shared" si="66"/>
        <v>1166.6666666666667</v>
      </c>
      <c r="K423" s="66">
        <f t="shared" si="67"/>
        <v>0</v>
      </c>
    </row>
    <row r="424" spans="1:11">
      <c r="A424" s="15" t="s">
        <v>3497</v>
      </c>
      <c r="B424" s="15">
        <v>60</v>
      </c>
      <c r="C424" s="15">
        <v>1</v>
      </c>
      <c r="D424" s="15">
        <v>0</v>
      </c>
      <c r="E424" s="15">
        <v>0.5</v>
      </c>
      <c r="F424" s="15">
        <v>115</v>
      </c>
      <c r="H424" s="66">
        <f t="shared" si="65"/>
        <v>8.3333333333333339</v>
      </c>
      <c r="I424" s="66">
        <f t="shared" si="62"/>
        <v>0</v>
      </c>
      <c r="J424" s="66">
        <f t="shared" si="66"/>
        <v>958.33333333333337</v>
      </c>
      <c r="K424" s="66">
        <f t="shared" si="67"/>
        <v>7.5</v>
      </c>
    </row>
    <row r="425" spans="1:11">
      <c r="A425" s="15" t="s">
        <v>1400</v>
      </c>
      <c r="B425" s="15">
        <v>50</v>
      </c>
      <c r="C425" s="15">
        <v>0</v>
      </c>
      <c r="D425" s="15">
        <v>0</v>
      </c>
      <c r="E425" s="15">
        <v>0</v>
      </c>
      <c r="F425" s="15">
        <v>190</v>
      </c>
      <c r="H425" s="66">
        <f t="shared" si="65"/>
        <v>0</v>
      </c>
      <c r="I425" s="66">
        <f t="shared" si="62"/>
        <v>0</v>
      </c>
      <c r="J425" s="66">
        <f t="shared" si="66"/>
        <v>1900</v>
      </c>
      <c r="K425" s="66">
        <f t="shared" si="67"/>
        <v>0</v>
      </c>
    </row>
    <row r="426" spans="1:11">
      <c r="A426" s="15" t="s">
        <v>1401</v>
      </c>
      <c r="B426" s="15">
        <v>180</v>
      </c>
      <c r="C426" s="15">
        <v>0</v>
      </c>
      <c r="D426" s="15">
        <v>0</v>
      </c>
      <c r="E426" s="15">
        <v>0</v>
      </c>
      <c r="F426" s="15">
        <v>20</v>
      </c>
      <c r="H426" s="66">
        <f t="shared" si="65"/>
        <v>0</v>
      </c>
      <c r="I426" s="66">
        <f t="shared" si="62"/>
        <v>0</v>
      </c>
      <c r="J426" s="66">
        <f t="shared" si="66"/>
        <v>55.55555555555555</v>
      </c>
      <c r="K426" s="66">
        <f t="shared" si="67"/>
        <v>0</v>
      </c>
    </row>
    <row r="427" spans="1:11">
      <c r="A427" s="15" t="s">
        <v>1402</v>
      </c>
      <c r="B427" s="15">
        <v>40</v>
      </c>
      <c r="C427" s="15">
        <v>0</v>
      </c>
      <c r="D427" s="15">
        <v>0</v>
      </c>
      <c r="E427" s="15">
        <v>1.5</v>
      </c>
      <c r="F427" s="15">
        <v>55</v>
      </c>
      <c r="H427" s="66">
        <f t="shared" si="65"/>
        <v>0</v>
      </c>
      <c r="I427" s="66">
        <f t="shared" si="62"/>
        <v>0</v>
      </c>
      <c r="J427" s="66">
        <f t="shared" si="66"/>
        <v>687.5</v>
      </c>
      <c r="K427" s="66">
        <f t="shared" si="67"/>
        <v>33.75</v>
      </c>
    </row>
    <row r="428" spans="1:11">
      <c r="A428" s="15" t="s">
        <v>1403</v>
      </c>
      <c r="B428" s="15">
        <v>35</v>
      </c>
      <c r="C428" s="15">
        <v>0</v>
      </c>
      <c r="D428" s="15">
        <v>0</v>
      </c>
      <c r="E428" s="15">
        <v>0</v>
      </c>
      <c r="F428" s="15">
        <v>0</v>
      </c>
      <c r="H428" s="66">
        <f t="shared" si="65"/>
        <v>0</v>
      </c>
      <c r="I428" s="66">
        <f t="shared" si="62"/>
        <v>0</v>
      </c>
      <c r="J428" s="66">
        <f t="shared" si="66"/>
        <v>0</v>
      </c>
      <c r="K428" s="66">
        <f t="shared" si="67"/>
        <v>0</v>
      </c>
    </row>
    <row r="429" spans="1:11">
      <c r="A429" s="15" t="s">
        <v>1404</v>
      </c>
      <c r="B429" s="15">
        <v>20</v>
      </c>
      <c r="C429" s="15">
        <v>0</v>
      </c>
      <c r="D429" s="15">
        <v>0</v>
      </c>
      <c r="E429" s="15">
        <v>1.5</v>
      </c>
      <c r="F429" s="15">
        <v>15</v>
      </c>
      <c r="H429" s="66">
        <f t="shared" si="65"/>
        <v>0</v>
      </c>
      <c r="I429" s="66">
        <f t="shared" si="62"/>
        <v>0</v>
      </c>
      <c r="J429" s="66">
        <f t="shared" si="66"/>
        <v>375</v>
      </c>
      <c r="K429" s="66">
        <f t="shared" si="67"/>
        <v>67.5</v>
      </c>
    </row>
    <row r="430" spans="1:11">
      <c r="A430" s="15" t="s">
        <v>1405</v>
      </c>
      <c r="B430" s="15">
        <v>35</v>
      </c>
      <c r="C430" s="15">
        <v>0</v>
      </c>
      <c r="D430" s="15">
        <v>0</v>
      </c>
      <c r="E430" s="15">
        <v>0</v>
      </c>
      <c r="F430" s="15">
        <v>0</v>
      </c>
      <c r="H430" s="66">
        <f t="shared" si="65"/>
        <v>0</v>
      </c>
      <c r="I430" s="66">
        <f t="shared" si="62"/>
        <v>0</v>
      </c>
      <c r="J430" s="66">
        <f t="shared" si="66"/>
        <v>0</v>
      </c>
      <c r="K430" s="66">
        <f t="shared" si="67"/>
        <v>0</v>
      </c>
    </row>
    <row r="431" spans="1:11">
      <c r="A431" s="15" t="s">
        <v>1406</v>
      </c>
      <c r="B431" s="15">
        <v>15</v>
      </c>
      <c r="C431" s="15">
        <v>0</v>
      </c>
      <c r="D431" s="15">
        <v>0</v>
      </c>
      <c r="E431" s="15">
        <v>0</v>
      </c>
      <c r="F431" s="15">
        <v>0</v>
      </c>
      <c r="H431" s="66">
        <f t="shared" si="65"/>
        <v>0</v>
      </c>
      <c r="I431" s="66">
        <f t="shared" si="62"/>
        <v>0</v>
      </c>
      <c r="J431" s="66">
        <f t="shared" si="66"/>
        <v>0</v>
      </c>
      <c r="K431" s="66">
        <f t="shared" si="67"/>
        <v>0</v>
      </c>
    </row>
    <row r="432" spans="1:11">
      <c r="A432" s="15" t="s">
        <v>1407</v>
      </c>
      <c r="B432" s="15">
        <v>0</v>
      </c>
      <c r="C432" s="15">
        <v>0</v>
      </c>
      <c r="D432" s="15">
        <v>0</v>
      </c>
      <c r="E432" s="15">
        <v>0</v>
      </c>
      <c r="F432" s="15">
        <v>0</v>
      </c>
      <c r="H432" s="66" t="e">
        <f t="shared" si="65"/>
        <v>#DIV/0!</v>
      </c>
      <c r="I432" s="66" t="e">
        <f t="shared" si="62"/>
        <v>#DIV/0!</v>
      </c>
      <c r="J432" s="66" t="e">
        <f t="shared" si="66"/>
        <v>#DIV/0!</v>
      </c>
      <c r="K432" s="66" t="e">
        <f t="shared" si="67"/>
        <v>#DIV/0!</v>
      </c>
    </row>
    <row r="433" spans="1:11">
      <c r="A433" s="15" t="s">
        <v>1408</v>
      </c>
      <c r="B433" s="15">
        <v>0</v>
      </c>
      <c r="C433" s="15">
        <v>0</v>
      </c>
      <c r="D433" s="15">
        <v>0</v>
      </c>
      <c r="E433" s="15">
        <v>0</v>
      </c>
      <c r="F433" s="15">
        <v>0</v>
      </c>
      <c r="H433" s="66" t="e">
        <f t="shared" si="65"/>
        <v>#DIV/0!</v>
      </c>
      <c r="I433" s="66" t="e">
        <f t="shared" si="62"/>
        <v>#DIV/0!</v>
      </c>
      <c r="J433" s="66" t="e">
        <f t="shared" si="66"/>
        <v>#DIV/0!</v>
      </c>
      <c r="K433" s="66" t="e">
        <f t="shared" si="67"/>
        <v>#DIV/0!</v>
      </c>
    </row>
    <row r="434" spans="1:11">
      <c r="A434" s="15" t="s">
        <v>1409</v>
      </c>
      <c r="B434" s="15">
        <v>90</v>
      </c>
      <c r="C434" s="15">
        <v>1</v>
      </c>
      <c r="D434" s="15">
        <v>1</v>
      </c>
      <c r="E434" s="15">
        <v>0</v>
      </c>
      <c r="F434" s="15">
        <v>410</v>
      </c>
      <c r="H434" s="66">
        <f t="shared" si="65"/>
        <v>5.5555555555555554</v>
      </c>
      <c r="I434" s="66">
        <f t="shared" si="62"/>
        <v>5.5555555555555554</v>
      </c>
      <c r="J434" s="66">
        <f t="shared" si="66"/>
        <v>2277.7777777777778</v>
      </c>
      <c r="K434" s="66">
        <f t="shared" si="67"/>
        <v>0</v>
      </c>
    </row>
    <row r="435" spans="1:11">
      <c r="A435" s="15" t="s">
        <v>1410</v>
      </c>
      <c r="B435" s="15">
        <v>50</v>
      </c>
      <c r="C435" s="15">
        <v>0</v>
      </c>
      <c r="D435" s="15">
        <v>0</v>
      </c>
      <c r="E435" s="15">
        <v>0</v>
      </c>
      <c r="F435" s="15">
        <v>150</v>
      </c>
      <c r="H435" s="66">
        <f t="shared" si="65"/>
        <v>0</v>
      </c>
      <c r="I435" s="66">
        <f t="shared" si="62"/>
        <v>0</v>
      </c>
      <c r="J435" s="66">
        <f t="shared" si="66"/>
        <v>1500</v>
      </c>
      <c r="K435" s="66">
        <f t="shared" si="67"/>
        <v>0</v>
      </c>
    </row>
  </sheetData>
  <phoneticPr fontId="3" type="noConversion"/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22</vt:i4>
      </vt:variant>
    </vt:vector>
  </HeadingPairs>
  <TitlesOfParts>
    <vt:vector size="22" baseType="lpstr">
      <vt:lpstr>Graph (2)</vt:lpstr>
      <vt:lpstr>Naked graph</vt:lpstr>
      <vt:lpstr>工作表1</vt:lpstr>
      <vt:lpstr>Del Taco</vt:lpstr>
      <vt:lpstr>Wendys</vt:lpstr>
      <vt:lpstr>Chick-fil-A</vt:lpstr>
      <vt:lpstr>Chipotle</vt:lpstr>
      <vt:lpstr>IHOP</vt:lpstr>
      <vt:lpstr>McDonalds</vt:lpstr>
      <vt:lpstr>Steak and Shake</vt:lpstr>
      <vt:lpstr>Subway</vt:lpstr>
      <vt:lpstr>Papa John's</vt:lpstr>
      <vt:lpstr>Pizza Hut</vt:lpstr>
      <vt:lpstr>Panera</vt:lpstr>
      <vt:lpstr>Domino's Pizza</vt:lpstr>
      <vt:lpstr>Burger King</vt:lpstr>
      <vt:lpstr>KFC</vt:lpstr>
      <vt:lpstr>Taco Bell</vt:lpstr>
      <vt:lpstr>Dairy Queen</vt:lpstr>
      <vt:lpstr>Cosi</vt:lpstr>
      <vt:lpstr>Arbys</vt:lpstr>
      <vt:lpstr>Panda Express</vt:lpstr>
    </vt:vector>
  </TitlesOfParts>
  <Company>Toshiba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Jeanette Stadnicki</dc:creator>
  <cp:lastModifiedBy>Yalan Meng</cp:lastModifiedBy>
  <cp:lastPrinted>2012-10-15T22:52:02Z</cp:lastPrinted>
  <dcterms:created xsi:type="dcterms:W3CDTF">2012-03-15T05:20:55Z</dcterms:created>
  <dcterms:modified xsi:type="dcterms:W3CDTF">2012-10-31T03:33:49Z</dcterms:modified>
</cp:coreProperties>
</file>